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(2)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<sst xmlns="http://schemas.openxmlformats.org/spreadsheetml/2006/main" count="275" uniqueCount="110">
  <si>
    <t xml:space="preserve">项目投资估算表
</t>
  </si>
  <si>
    <t>银川市金凤区元宝湖水环境综合治理项目</t>
  </si>
  <si>
    <t>序号</t>
  </si>
  <si>
    <t>工程或费用名称</t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</si>
  <si>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 xml:space="preserve">概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 xml:space="preserve">算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 xml:space="preserve">金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额（万元）</t>
    </r>
  </si>
  <si>
    <t>技术经济指标（元）</t>
  </si>
  <si>
    <t>土建工程费</t>
  </si>
  <si>
    <t>安装工程费</t>
  </si>
  <si>
    <t>设备购置费</t>
  </si>
  <si>
    <t>其它费用</t>
  </si>
  <si>
    <t>合计</t>
  </si>
  <si>
    <t>单位</t>
  </si>
  <si>
    <t>数量</t>
  </si>
  <si>
    <t>指标</t>
  </si>
  <si>
    <t>一</t>
  </si>
  <si>
    <t>工程费用</t>
  </si>
  <si>
    <t>（一）</t>
  </si>
  <si>
    <t>垃圾清运工程</t>
  </si>
  <si>
    <t>建筑垃圾及生活垃圾开挖</t>
  </si>
  <si>
    <t>m³</t>
  </si>
  <si>
    <t>建筑垃圾回填</t>
  </si>
  <si>
    <t>建筑垃圾场内处置（筛选、破碎、场内倒运）</t>
  </si>
  <si>
    <t>生活垃圾运输</t>
  </si>
  <si>
    <t>绿化种植</t>
  </si>
  <si>
    <t>亩</t>
  </si>
  <si>
    <t>种植土购买及回填</t>
  </si>
  <si>
    <t>复耕场地道路（夯实）</t>
  </si>
  <si>
    <t>㎡</t>
  </si>
  <si>
    <t>（二）</t>
  </si>
  <si>
    <t>人工湿地工程</t>
  </si>
  <si>
    <t>原有水生植物清理工程</t>
  </si>
  <si>
    <t>清理野生植被</t>
  </si>
  <si>
    <t>淤泥清理及改良</t>
  </si>
  <si>
    <t>围堰工程</t>
  </si>
  <si>
    <t>投放上层2龄鱼</t>
  </si>
  <si>
    <t>尾</t>
  </si>
  <si>
    <t>投放中下层2龄鱼</t>
  </si>
  <si>
    <t>投放下层2龄鱼</t>
  </si>
  <si>
    <t>鱼苗</t>
  </si>
  <si>
    <t>项</t>
  </si>
  <si>
    <t>投放河蚌、河砚(2两)</t>
  </si>
  <si>
    <t>只</t>
  </si>
  <si>
    <t>水生植物</t>
  </si>
  <si>
    <t>水生藻类</t>
  </si>
  <si>
    <t>（三）</t>
  </si>
  <si>
    <t>生态隔离带</t>
  </si>
  <si>
    <t>国槐</t>
  </si>
  <si>
    <t>棵</t>
  </si>
  <si>
    <t>垂柳</t>
  </si>
  <si>
    <t>金叶榆</t>
  </si>
  <si>
    <t>紫叶矮樱</t>
  </si>
  <si>
    <t>石竹</t>
  </si>
  <si>
    <t>草坪</t>
  </si>
  <si>
    <t>绿化养护</t>
  </si>
  <si>
    <t>绿化灌溉系统</t>
  </si>
  <si>
    <t>（四）</t>
  </si>
  <si>
    <t>生态护岸构建</t>
  </si>
  <si>
    <t>道路修建</t>
  </si>
  <si>
    <t>护坡护栏修建</t>
  </si>
  <si>
    <t>m</t>
  </si>
  <si>
    <t>绿萍</t>
  </si>
  <si>
    <t>浮莲</t>
  </si>
  <si>
    <t>水葱</t>
  </si>
  <si>
    <t>香蒲</t>
  </si>
  <si>
    <t>芦苇</t>
  </si>
  <si>
    <t>生态围格</t>
  </si>
  <si>
    <t>二</t>
  </si>
  <si>
    <t>工程建设其它费用</t>
  </si>
  <si>
    <t>建设工程管理费</t>
  </si>
  <si>
    <t>万元</t>
  </si>
  <si>
    <t>工程监理费</t>
  </si>
  <si>
    <t>施工图审查费</t>
  </si>
  <si>
    <t>编制清单及招标控制价</t>
  </si>
  <si>
    <t>结算审核费</t>
  </si>
  <si>
    <t>决算审计费</t>
  </si>
  <si>
    <t>招标服务费</t>
  </si>
  <si>
    <t>设计费</t>
  </si>
  <si>
    <t>工程地质勘察费</t>
  </si>
  <si>
    <t>工程测量费</t>
  </si>
  <si>
    <t>初步场地调查费</t>
  </si>
  <si>
    <t>可行性研究报告费</t>
  </si>
  <si>
    <t>环境影响评价</t>
  </si>
  <si>
    <t>竣工环境保护验收</t>
  </si>
  <si>
    <t>后评价及跟踪监测</t>
  </si>
  <si>
    <t>水土保持方案</t>
  </si>
  <si>
    <t>质量检测试验费</t>
  </si>
  <si>
    <t>三</t>
  </si>
  <si>
    <t>预备费</t>
  </si>
  <si>
    <t>四</t>
  </si>
  <si>
    <t>项目总投资</t>
  </si>
  <si>
    <t>银川市金凤区元宝湖水环境综合治理项目投资估算表</t>
  </si>
  <si>
    <t>生活垃圾委托垃圾发电厂处置</t>
  </si>
  <si>
    <t>复耕场地道路</t>
  </si>
  <si>
    <r>
      <rPr>
        <sz val="12"/>
        <color rgb="FF000000"/>
        <rFont val="宋体"/>
        <charset val="134"/>
      </rPr>
      <t xml:space="preserve">小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计</t>
    </r>
  </si>
  <si>
    <t>鲢鱼</t>
  </si>
  <si>
    <t>万尾</t>
  </si>
  <si>
    <t>鳙鱼</t>
  </si>
  <si>
    <t>苦草</t>
  </si>
  <si>
    <t>轮叶黑藻</t>
  </si>
  <si>
    <t>耐寒性菹草</t>
  </si>
  <si>
    <t>伊东藻</t>
  </si>
  <si>
    <t>河蚌</t>
  </si>
  <si>
    <t>万只</t>
  </si>
  <si>
    <t>河砚</t>
  </si>
  <si>
    <t>道路、护坡护栏修建</t>
  </si>
  <si>
    <t>五</t>
  </si>
  <si>
    <t>六</t>
  </si>
  <si>
    <r>
      <rPr>
        <sz val="12"/>
        <color rgb="FF000000"/>
        <rFont val="宋体"/>
        <charset val="134"/>
      </rPr>
      <t xml:space="preserve">小 </t>
    </r>
    <r>
      <rPr>
        <sz val="12"/>
        <color rgb="FF000000"/>
        <rFont val="宋体"/>
        <charset val="134"/>
      </rPr>
      <t xml:space="preserve">   </t>
    </r>
    <r>
      <rPr>
        <sz val="12"/>
        <color rgb="FF000000"/>
        <rFont val="宋体"/>
        <charset val="134"/>
      </rPr>
      <t>计</t>
    </r>
  </si>
  <si>
    <t>七</t>
  </si>
  <si>
    <t>八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</si>
</sst>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4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26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wrapText="1"/>
    </xf>
    <xf numFmtId="176" fontId="3" fillId="0" borderId="2" xfId="0" applyNumberFormat="1" applyFont="1" applyBorder="1" applyAlignment="1">
      <alignment horizontal="center" wrapText="1"/>
    </xf>
    <xf numFmtId="10" fontId="3" fillId="0" borderId="2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4"/>
  <sheetViews>
    <sheetView tabSelected="1" zoomScale="85" zoomScaleNormal="85" workbookViewId="0">
      <selection activeCell="K16" sqref="K16"/>
    </sheetView>
  </sheetViews>
  <sheetFormatPr defaultColWidth="9" defaultRowHeight="32" customHeight="1"/>
  <cols>
    <col min="1" max="1" width="9.675" style="2" customWidth="1"/>
    <col min="2" max="2" width="35.6333333333333" style="2" customWidth="1"/>
    <col min="3" max="3" width="12.1666666666667" style="3" customWidth="1"/>
    <col min="4" max="5" width="9" style="2"/>
    <col min="6" max="6" width="11.5" style="2"/>
    <col min="7" max="7" width="12.075" style="3" customWidth="1"/>
    <col min="8" max="8" width="9" style="2"/>
    <col min="9" max="9" width="15.6333333333333" style="2" customWidth="1"/>
    <col min="10" max="10" width="17.5666666666667" style="2" customWidth="1"/>
    <col min="11" max="12" width="9" style="2"/>
    <col min="13" max="14" width="13.75" style="2"/>
    <col min="15" max="15" width="12.8916666666667" style="2"/>
    <col min="16" max="16384" width="9" style="2"/>
  </cols>
  <sheetData>
    <row r="1" customHeight="1" spans="1:10">
      <c r="A1" s="4"/>
      <c r="B1" s="4"/>
      <c r="C1" s="5"/>
      <c r="D1" s="4"/>
      <c r="E1" s="4"/>
      <c r="F1" s="4"/>
      <c r="G1" s="5"/>
      <c r="H1" s="4"/>
      <c r="I1" s="4"/>
      <c r="J1" s="4"/>
    </row>
    <row r="2" customHeight="1" spans="1:10">
      <c r="A2" s="26" t="s">
        <v>0</v>
      </c>
      <c r="B2" s="27"/>
      <c r="C2" s="28"/>
      <c r="D2" s="27"/>
      <c r="E2" s="27"/>
      <c r="F2" s="27"/>
      <c r="G2" s="28"/>
      <c r="H2" s="27"/>
      <c r="I2" s="27"/>
      <c r="J2" s="27"/>
    </row>
    <row r="3" customFormat="1" customHeight="1" spans="1:10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</row>
    <row r="4" s="1" customFormat="1" customHeight="1" spans="1:10">
      <c r="A4" s="30" t="s">
        <v>2</v>
      </c>
      <c r="B4" s="30" t="s">
        <v>3</v>
      </c>
      <c r="C4" s="31" t="s">
        <v>4</v>
      </c>
      <c r="D4" s="30"/>
      <c r="E4" s="30"/>
      <c r="F4" s="30"/>
      <c r="G4" s="31"/>
      <c r="H4" s="30" t="s">
        <v>5</v>
      </c>
      <c r="I4" s="30"/>
      <c r="J4" s="30"/>
    </row>
    <row r="5" s="1" customFormat="1" customHeight="1" spans="1:10">
      <c r="A5" s="30"/>
      <c r="B5" s="30"/>
      <c r="C5" s="31" t="s">
        <v>6</v>
      </c>
      <c r="D5" s="30" t="s">
        <v>7</v>
      </c>
      <c r="E5" s="30" t="s">
        <v>8</v>
      </c>
      <c r="F5" s="30" t="s">
        <v>9</v>
      </c>
      <c r="G5" s="32" t="s">
        <v>10</v>
      </c>
      <c r="H5" s="30" t="s">
        <v>11</v>
      </c>
      <c r="I5" s="30" t="s">
        <v>12</v>
      </c>
      <c r="J5" s="30" t="s">
        <v>13</v>
      </c>
    </row>
    <row r="6" s="1" customFormat="1" customHeight="1" spans="1:10">
      <c r="A6" s="30" t="s">
        <v>14</v>
      </c>
      <c r="B6" s="30" t="s">
        <v>15</v>
      </c>
      <c r="C6" s="33">
        <f>G7+G15+G27+G36</f>
        <v>11286.0635923</v>
      </c>
      <c r="D6" s="30"/>
      <c r="E6" s="30"/>
      <c r="F6" s="30"/>
      <c r="G6" s="34">
        <f>G7+G15+G27+G36</f>
        <v>11286.0635923</v>
      </c>
      <c r="H6" s="30"/>
      <c r="I6" s="30"/>
      <c r="J6" s="30"/>
    </row>
    <row r="7" s="1" customFormat="1" customHeight="1" spans="1:10">
      <c r="A7" s="35" t="s">
        <v>16</v>
      </c>
      <c r="B7" s="35" t="s">
        <v>17</v>
      </c>
      <c r="C7" s="33">
        <v>3580.01</v>
      </c>
      <c r="D7" s="35"/>
      <c r="E7" s="35"/>
      <c r="F7" s="35"/>
      <c r="G7" s="34">
        <f>SUM(G8:G14)</f>
        <v>2679.0575923</v>
      </c>
      <c r="H7" s="30"/>
      <c r="I7" s="36"/>
      <c r="J7" s="36"/>
    </row>
    <row r="8" s="1" customFormat="1" customHeight="1" spans="1:10">
      <c r="A8" s="30">
        <v>1</v>
      </c>
      <c r="B8" s="30" t="s">
        <v>18</v>
      </c>
      <c r="C8" s="32">
        <f t="shared" ref="C8:C14" si="0">G8</f>
        <v>121.1137246</v>
      </c>
      <c r="D8" s="36"/>
      <c r="E8" s="36"/>
      <c r="F8" s="36"/>
      <c r="G8" s="32">
        <f t="shared" ref="G8:G14" si="1">I8*J8/10000</f>
        <v>121.1137246</v>
      </c>
      <c r="H8" s="36" t="s">
        <v>19</v>
      </c>
      <c r="I8" s="36">
        <v>334568.3</v>
      </c>
      <c r="J8" s="36">
        <v>3.62</v>
      </c>
    </row>
    <row r="9" s="1" customFormat="1" customHeight="1" spans="1:10">
      <c r="A9" s="30">
        <v>2</v>
      </c>
      <c r="B9" s="30" t="s">
        <v>20</v>
      </c>
      <c r="C9" s="32">
        <f t="shared" si="0"/>
        <v>126.9950976</v>
      </c>
      <c r="D9" s="36"/>
      <c r="E9" s="36"/>
      <c r="F9" s="36"/>
      <c r="G9" s="32">
        <f t="shared" si="1"/>
        <v>126.9950976</v>
      </c>
      <c r="H9" s="36" t="s">
        <v>19</v>
      </c>
      <c r="I9" s="36">
        <v>251974.4</v>
      </c>
      <c r="J9" s="36">
        <v>5.04</v>
      </c>
    </row>
    <row r="10" s="1" customFormat="1" customHeight="1" spans="1:10">
      <c r="A10" s="30">
        <v>3</v>
      </c>
      <c r="B10" s="30" t="s">
        <v>21</v>
      </c>
      <c r="C10" s="32">
        <f t="shared" si="0"/>
        <v>1424.9263897</v>
      </c>
      <c r="D10" s="36"/>
      <c r="E10" s="36"/>
      <c r="F10" s="36"/>
      <c r="G10" s="32">
        <f t="shared" si="1"/>
        <v>1424.9263897</v>
      </c>
      <c r="H10" s="36" t="s">
        <v>19</v>
      </c>
      <c r="I10" s="36">
        <v>334568.3</v>
      </c>
      <c r="J10" s="36">
        <v>42.59</v>
      </c>
    </row>
    <row r="11" s="1" customFormat="1" customHeight="1" spans="1:10">
      <c r="A11" s="30">
        <v>4</v>
      </c>
      <c r="B11" s="30" t="s">
        <v>22</v>
      </c>
      <c r="C11" s="32">
        <f t="shared" si="0"/>
        <v>454.26645</v>
      </c>
      <c r="D11" s="36"/>
      <c r="E11" s="36"/>
      <c r="F11" s="36"/>
      <c r="G11" s="32">
        <f t="shared" si="1"/>
        <v>454.26645</v>
      </c>
      <c r="H11" s="36" t="s">
        <v>19</v>
      </c>
      <c r="I11" s="36">
        <v>82593.9</v>
      </c>
      <c r="J11" s="36">
        <v>55</v>
      </c>
    </row>
    <row r="12" s="1" customFormat="1" customHeight="1" spans="1:10">
      <c r="A12" s="30">
        <v>5</v>
      </c>
      <c r="B12" s="30" t="s">
        <v>23</v>
      </c>
      <c r="C12" s="32">
        <f t="shared" si="0"/>
        <v>70.6511708</v>
      </c>
      <c r="D12" s="36"/>
      <c r="E12" s="36"/>
      <c r="F12" s="36"/>
      <c r="G12" s="32">
        <f t="shared" si="1"/>
        <v>70.6511708</v>
      </c>
      <c r="H12" s="36" t="s">
        <v>24</v>
      </c>
      <c r="I12" s="36">
        <v>424.88</v>
      </c>
      <c r="J12" s="36">
        <v>1662.85</v>
      </c>
    </row>
    <row r="13" s="1" customFormat="1" customHeight="1" spans="1:10">
      <c r="A13" s="30">
        <v>6</v>
      </c>
      <c r="B13" s="30" t="s">
        <v>25</v>
      </c>
      <c r="C13" s="32">
        <f t="shared" si="0"/>
        <v>473.9929596</v>
      </c>
      <c r="D13" s="36"/>
      <c r="E13" s="36"/>
      <c r="F13" s="36"/>
      <c r="G13" s="32">
        <f t="shared" si="1"/>
        <v>473.9929596</v>
      </c>
      <c r="H13" s="36" t="s">
        <v>19</v>
      </c>
      <c r="I13" s="36">
        <v>156433.32</v>
      </c>
      <c r="J13" s="36">
        <v>30.3</v>
      </c>
    </row>
    <row r="14" s="1" customFormat="1" customHeight="1" spans="1:10">
      <c r="A14" s="30">
        <v>7</v>
      </c>
      <c r="B14" s="30" t="s">
        <v>26</v>
      </c>
      <c r="C14" s="32">
        <f t="shared" si="0"/>
        <v>7.1118</v>
      </c>
      <c r="D14" s="36"/>
      <c r="E14" s="36"/>
      <c r="F14" s="36"/>
      <c r="G14" s="32">
        <f t="shared" si="1"/>
        <v>7.1118</v>
      </c>
      <c r="H14" s="36" t="s">
        <v>27</v>
      </c>
      <c r="I14" s="36">
        <v>26340</v>
      </c>
      <c r="J14" s="36">
        <v>2.7</v>
      </c>
    </row>
    <row r="15" s="1" customFormat="1" customHeight="1" spans="1:10">
      <c r="A15" s="35" t="s">
        <v>28</v>
      </c>
      <c r="B15" s="35" t="s">
        <v>29</v>
      </c>
      <c r="C15" s="33"/>
      <c r="D15" s="35"/>
      <c r="E15" s="35"/>
      <c r="F15" s="35"/>
      <c r="G15" s="34">
        <f>SUM(G16:G26)</f>
        <v>4951.706</v>
      </c>
      <c r="H15" s="35"/>
      <c r="I15" s="35"/>
      <c r="J15" s="35"/>
    </row>
    <row r="16" s="1" customFormat="1" customHeight="1" spans="1:10">
      <c r="A16" s="30">
        <v>1</v>
      </c>
      <c r="B16" s="30" t="s">
        <v>30</v>
      </c>
      <c r="C16" s="31"/>
      <c r="D16" s="30"/>
      <c r="E16" s="30"/>
      <c r="F16" s="30"/>
      <c r="G16" s="32">
        <f t="shared" ref="G16:G19" si="2">I16*J16/10000</f>
        <v>13</v>
      </c>
      <c r="H16" s="30" t="s">
        <v>24</v>
      </c>
      <c r="I16" s="30">
        <v>260</v>
      </c>
      <c r="J16" s="30">
        <v>500</v>
      </c>
    </row>
    <row r="17" s="1" customFormat="1" customHeight="1" spans="1:10">
      <c r="A17" s="30">
        <v>2</v>
      </c>
      <c r="B17" s="30" t="s">
        <v>31</v>
      </c>
      <c r="C17" s="31"/>
      <c r="D17" s="30"/>
      <c r="E17" s="30"/>
      <c r="F17" s="30"/>
      <c r="G17" s="32">
        <f t="shared" si="2"/>
        <v>7.653</v>
      </c>
      <c r="H17" s="30" t="s">
        <v>24</v>
      </c>
      <c r="I17" s="30">
        <v>255.1</v>
      </c>
      <c r="J17" s="37">
        <v>300</v>
      </c>
    </row>
    <row r="18" s="1" customFormat="1" customHeight="1" spans="1:10">
      <c r="A18" s="30">
        <v>3</v>
      </c>
      <c r="B18" s="30" t="s">
        <v>32</v>
      </c>
      <c r="C18" s="31"/>
      <c r="D18" s="30"/>
      <c r="E18" s="30"/>
      <c r="F18" s="30"/>
      <c r="G18" s="32">
        <f t="shared" si="2"/>
        <v>3418</v>
      </c>
      <c r="H18" s="30" t="s">
        <v>19</v>
      </c>
      <c r="I18" s="30">
        <v>341800</v>
      </c>
      <c r="J18" s="30">
        <v>100</v>
      </c>
    </row>
    <row r="19" s="1" customFormat="1" customHeight="1" spans="1:10">
      <c r="A19" s="30"/>
      <c r="B19" s="30" t="s">
        <v>33</v>
      </c>
      <c r="C19" s="31"/>
      <c r="D19" s="30"/>
      <c r="E19" s="30"/>
      <c r="F19" s="30"/>
      <c r="G19" s="32">
        <f t="shared" si="2"/>
        <v>416</v>
      </c>
      <c r="H19" s="30" t="s">
        <v>27</v>
      </c>
      <c r="I19" s="30">
        <v>10400</v>
      </c>
      <c r="J19" s="30">
        <v>400</v>
      </c>
    </row>
    <row r="20" s="1" customFormat="1" customHeight="1" spans="1:10">
      <c r="A20" s="30">
        <v>4</v>
      </c>
      <c r="B20" s="30" t="s">
        <v>34</v>
      </c>
      <c r="C20" s="31"/>
      <c r="D20" s="30"/>
      <c r="E20" s="30"/>
      <c r="F20" s="30"/>
      <c r="G20" s="32">
        <f t="shared" ref="G20:G26" si="3">I20*J20/10000</f>
        <v>30.8868</v>
      </c>
      <c r="H20" s="30" t="s">
        <v>35</v>
      </c>
      <c r="I20" s="30">
        <v>102956</v>
      </c>
      <c r="J20" s="30">
        <v>3</v>
      </c>
    </row>
    <row r="21" s="1" customFormat="1" customHeight="1" spans="1:10">
      <c r="A21" s="30">
        <v>5</v>
      </c>
      <c r="B21" s="30" t="s">
        <v>36</v>
      </c>
      <c r="C21" s="31"/>
      <c r="D21" s="30"/>
      <c r="E21" s="30"/>
      <c r="F21" s="30"/>
      <c r="G21" s="32">
        <f t="shared" si="3"/>
        <v>68.3922</v>
      </c>
      <c r="H21" s="30" t="s">
        <v>35</v>
      </c>
      <c r="I21" s="30">
        <v>227974</v>
      </c>
      <c r="J21" s="30">
        <v>3</v>
      </c>
    </row>
    <row r="22" s="1" customFormat="1" customHeight="1" spans="1:10">
      <c r="A22" s="30">
        <v>6</v>
      </c>
      <c r="B22" s="30" t="s">
        <v>37</v>
      </c>
      <c r="C22" s="31"/>
      <c r="D22" s="30"/>
      <c r="E22" s="30"/>
      <c r="F22" s="30"/>
      <c r="G22" s="32">
        <f t="shared" si="3"/>
        <v>132.372</v>
      </c>
      <c r="H22" s="30" t="s">
        <v>35</v>
      </c>
      <c r="I22" s="30">
        <v>441240</v>
      </c>
      <c r="J22" s="30">
        <v>3</v>
      </c>
    </row>
    <row r="23" s="1" customFormat="1" customHeight="1" spans="1:10">
      <c r="A23" s="30">
        <v>7</v>
      </c>
      <c r="B23" s="30" t="s">
        <v>38</v>
      </c>
      <c r="C23" s="31"/>
      <c r="D23" s="30"/>
      <c r="E23" s="30"/>
      <c r="F23" s="30"/>
      <c r="G23" s="32">
        <f t="shared" si="3"/>
        <v>50</v>
      </c>
      <c r="H23" s="30" t="s">
        <v>39</v>
      </c>
      <c r="I23" s="30">
        <v>1</v>
      </c>
      <c r="J23" s="30">
        <v>500000</v>
      </c>
    </row>
    <row r="24" s="1" customFormat="1" customHeight="1" spans="1:10">
      <c r="A24" s="30">
        <v>8</v>
      </c>
      <c r="B24" s="30" t="s">
        <v>40</v>
      </c>
      <c r="C24" s="31"/>
      <c r="D24" s="30"/>
      <c r="E24" s="30"/>
      <c r="F24" s="30"/>
      <c r="G24" s="32">
        <f t="shared" si="3"/>
        <v>80</v>
      </c>
      <c r="H24" s="30" t="s">
        <v>41</v>
      </c>
      <c r="I24" s="30">
        <v>200000</v>
      </c>
      <c r="J24" s="30">
        <v>4</v>
      </c>
    </row>
    <row r="25" s="1" customFormat="1" customHeight="1" spans="1:10">
      <c r="A25" s="30">
        <v>9</v>
      </c>
      <c r="B25" s="30" t="s">
        <v>42</v>
      </c>
      <c r="C25" s="31"/>
      <c r="D25" s="30"/>
      <c r="E25" s="30"/>
      <c r="F25" s="30"/>
      <c r="G25" s="32">
        <f t="shared" si="3"/>
        <v>367.701</v>
      </c>
      <c r="H25" s="30" t="s">
        <v>27</v>
      </c>
      <c r="I25" s="30">
        <v>122567</v>
      </c>
      <c r="J25" s="38">
        <v>30</v>
      </c>
    </row>
    <row r="26" s="1" customFormat="1" customHeight="1" spans="1:10">
      <c r="A26" s="30">
        <v>10</v>
      </c>
      <c r="B26" s="30" t="s">
        <v>43</v>
      </c>
      <c r="C26" s="31"/>
      <c r="D26" s="30"/>
      <c r="E26" s="30"/>
      <c r="F26" s="30"/>
      <c r="G26" s="32">
        <f t="shared" si="3"/>
        <v>367.701</v>
      </c>
      <c r="H26" s="30" t="s">
        <v>27</v>
      </c>
      <c r="I26" s="30">
        <v>122567</v>
      </c>
      <c r="J26" s="38">
        <v>30</v>
      </c>
    </row>
    <row r="27" s="1" customFormat="1" customHeight="1" spans="1:10">
      <c r="A27" s="35" t="s">
        <v>44</v>
      </c>
      <c r="B27" s="35" t="s">
        <v>45</v>
      </c>
      <c r="C27" s="33"/>
      <c r="D27" s="35"/>
      <c r="E27" s="35"/>
      <c r="F27" s="35"/>
      <c r="G27" s="34">
        <f>SUM(G28:G35)</f>
        <v>1114.8</v>
      </c>
      <c r="H27" s="35"/>
      <c r="I27" s="35"/>
      <c r="J27" s="35"/>
    </row>
    <row r="28" s="1" customFormat="1" customHeight="1" spans="1:10">
      <c r="A28" s="30">
        <v>1</v>
      </c>
      <c r="B28" s="30" t="s">
        <v>46</v>
      </c>
      <c r="C28" s="31"/>
      <c r="D28" s="30"/>
      <c r="E28" s="30"/>
      <c r="F28" s="30"/>
      <c r="G28" s="32">
        <f t="shared" ref="G28:G36" si="4">I28*J28/10000</f>
        <v>6.4</v>
      </c>
      <c r="H28" s="30" t="s">
        <v>47</v>
      </c>
      <c r="I28" s="30">
        <v>3200</v>
      </c>
      <c r="J28" s="30">
        <v>20</v>
      </c>
    </row>
    <row r="29" s="1" customFormat="1" customHeight="1" spans="1:10">
      <c r="A29" s="30">
        <v>2</v>
      </c>
      <c r="B29" s="30" t="s">
        <v>48</v>
      </c>
      <c r="C29" s="31"/>
      <c r="D29" s="30"/>
      <c r="E29" s="30"/>
      <c r="F29" s="30"/>
      <c r="G29" s="32">
        <f t="shared" si="4"/>
        <v>9</v>
      </c>
      <c r="H29" s="30" t="s">
        <v>47</v>
      </c>
      <c r="I29" s="30">
        <v>3000</v>
      </c>
      <c r="J29" s="30">
        <v>30</v>
      </c>
    </row>
    <row r="30" s="1" customFormat="1" customHeight="1" spans="1:10">
      <c r="A30" s="30">
        <v>3</v>
      </c>
      <c r="B30" s="30" t="s">
        <v>49</v>
      </c>
      <c r="C30" s="31"/>
      <c r="D30" s="30"/>
      <c r="E30" s="30"/>
      <c r="F30" s="30"/>
      <c r="G30" s="32">
        <f t="shared" si="4"/>
        <v>18</v>
      </c>
      <c r="H30" s="30" t="s">
        <v>27</v>
      </c>
      <c r="I30" s="30">
        <v>3000</v>
      </c>
      <c r="J30" s="30">
        <v>60</v>
      </c>
    </row>
    <row r="31" s="1" customFormat="1" customHeight="1" spans="1:10">
      <c r="A31" s="30">
        <v>4</v>
      </c>
      <c r="B31" s="30" t="s">
        <v>50</v>
      </c>
      <c r="C31" s="31"/>
      <c r="D31" s="30"/>
      <c r="E31" s="30"/>
      <c r="F31" s="30"/>
      <c r="G31" s="32">
        <f t="shared" si="4"/>
        <v>50.6</v>
      </c>
      <c r="H31" s="30" t="s">
        <v>27</v>
      </c>
      <c r="I31" s="30">
        <v>2200</v>
      </c>
      <c r="J31" s="30">
        <v>230</v>
      </c>
    </row>
    <row r="32" s="1" customFormat="1" customHeight="1" spans="1:10">
      <c r="A32" s="30">
        <v>5</v>
      </c>
      <c r="B32" s="30" t="s">
        <v>51</v>
      </c>
      <c r="C32" s="31"/>
      <c r="D32" s="30"/>
      <c r="E32" s="30"/>
      <c r="F32" s="30"/>
      <c r="G32" s="32">
        <f t="shared" si="4"/>
        <v>124.8</v>
      </c>
      <c r="H32" s="30" t="s">
        <v>27</v>
      </c>
      <c r="I32" s="30">
        <v>10400</v>
      </c>
      <c r="J32" s="30">
        <v>120</v>
      </c>
    </row>
    <row r="33" s="1" customFormat="1" customHeight="1" spans="1:10">
      <c r="A33" s="30">
        <v>6</v>
      </c>
      <c r="B33" s="30" t="s">
        <v>52</v>
      </c>
      <c r="C33" s="31"/>
      <c r="D33" s="30"/>
      <c r="E33" s="30"/>
      <c r="F33" s="30"/>
      <c r="G33" s="32">
        <f t="shared" si="4"/>
        <v>336</v>
      </c>
      <c r="H33" s="30" t="s">
        <v>27</v>
      </c>
      <c r="I33" s="30">
        <v>105000</v>
      </c>
      <c r="J33" s="30">
        <v>32</v>
      </c>
    </row>
    <row r="34" s="1" customFormat="1" customHeight="1" spans="1:10">
      <c r="A34" s="30">
        <v>7</v>
      </c>
      <c r="B34" s="30" t="s">
        <v>53</v>
      </c>
      <c r="C34" s="31"/>
      <c r="D34" s="30"/>
      <c r="E34" s="30"/>
      <c r="F34" s="30"/>
      <c r="G34" s="32">
        <f t="shared" si="4"/>
        <v>50</v>
      </c>
      <c r="H34" s="30" t="s">
        <v>39</v>
      </c>
      <c r="I34" s="30">
        <v>1</v>
      </c>
      <c r="J34" s="30">
        <v>500000</v>
      </c>
    </row>
    <row r="35" s="1" customFormat="1" customHeight="1" spans="1:10">
      <c r="A35" s="30">
        <v>8</v>
      </c>
      <c r="B35" s="30" t="s">
        <v>54</v>
      </c>
      <c r="C35" s="31"/>
      <c r="D35" s="30"/>
      <c r="E35" s="30"/>
      <c r="F35" s="30"/>
      <c r="G35" s="32">
        <f t="shared" si="4"/>
        <v>520</v>
      </c>
      <c r="H35" s="30" t="s">
        <v>39</v>
      </c>
      <c r="I35" s="30">
        <v>1</v>
      </c>
      <c r="J35" s="30">
        <v>5200000</v>
      </c>
    </row>
    <row r="36" s="1" customFormat="1" customHeight="1" spans="1:10">
      <c r="A36" s="35" t="s">
        <v>55</v>
      </c>
      <c r="B36" s="35" t="s">
        <v>56</v>
      </c>
      <c r="C36" s="33"/>
      <c r="D36" s="35"/>
      <c r="E36" s="35"/>
      <c r="F36" s="35"/>
      <c r="G36" s="34">
        <f>SUM(G37:G44)</f>
        <v>2540.5</v>
      </c>
      <c r="H36" s="35"/>
      <c r="I36" s="35"/>
      <c r="J36" s="35"/>
    </row>
    <row r="37" s="1" customFormat="1" customHeight="1" spans="1:10">
      <c r="A37" s="30">
        <v>1</v>
      </c>
      <c r="B37" s="30" t="s">
        <v>57</v>
      </c>
      <c r="C37" s="31"/>
      <c r="D37" s="30"/>
      <c r="E37" s="30"/>
      <c r="F37" s="30"/>
      <c r="G37" s="32">
        <f>I37*J37/10000</f>
        <v>624</v>
      </c>
      <c r="H37" s="30" t="s">
        <v>27</v>
      </c>
      <c r="I37" s="30">
        <v>20800</v>
      </c>
      <c r="J37" s="30">
        <v>300</v>
      </c>
    </row>
    <row r="38" s="1" customFormat="1" customHeight="1" spans="1:10">
      <c r="A38" s="30">
        <v>2</v>
      </c>
      <c r="B38" s="30" t="s">
        <v>58</v>
      </c>
      <c r="C38" s="31"/>
      <c r="D38" s="30"/>
      <c r="E38" s="30"/>
      <c r="F38" s="30"/>
      <c r="G38" s="32">
        <f>I38*J38/10000</f>
        <v>1664</v>
      </c>
      <c r="H38" s="30" t="s">
        <v>59</v>
      </c>
      <c r="I38" s="30">
        <v>41600</v>
      </c>
      <c r="J38" s="30">
        <v>400</v>
      </c>
    </row>
    <row r="39" s="1" customFormat="1" customHeight="1" spans="1:10">
      <c r="A39" s="30">
        <v>3</v>
      </c>
      <c r="B39" s="30" t="s">
        <v>60</v>
      </c>
      <c r="C39" s="31"/>
      <c r="D39" s="30"/>
      <c r="E39" s="30"/>
      <c r="F39" s="30"/>
      <c r="G39" s="32">
        <f t="shared" ref="G39:G44" si="5">I39*J39/10000</f>
        <v>48</v>
      </c>
      <c r="H39" s="30" t="s">
        <v>27</v>
      </c>
      <c r="I39" s="30">
        <v>12000</v>
      </c>
      <c r="J39" s="30">
        <v>40</v>
      </c>
    </row>
    <row r="40" s="1" customFormat="1" customHeight="1" spans="1:10">
      <c r="A40" s="30">
        <v>4</v>
      </c>
      <c r="B40" s="30" t="s">
        <v>61</v>
      </c>
      <c r="C40" s="31"/>
      <c r="D40" s="30"/>
      <c r="E40" s="30"/>
      <c r="F40" s="30"/>
      <c r="G40" s="32">
        <f t="shared" si="5"/>
        <v>29.4</v>
      </c>
      <c r="H40" s="30" t="s">
        <v>27</v>
      </c>
      <c r="I40" s="30">
        <v>9800</v>
      </c>
      <c r="J40" s="30">
        <v>30</v>
      </c>
    </row>
    <row r="41" s="1" customFormat="1" customHeight="1" spans="1:10">
      <c r="A41" s="30">
        <v>5</v>
      </c>
      <c r="B41" s="30" t="s">
        <v>62</v>
      </c>
      <c r="C41" s="31"/>
      <c r="D41" s="30"/>
      <c r="E41" s="30"/>
      <c r="F41" s="30"/>
      <c r="G41" s="32">
        <f t="shared" si="5"/>
        <v>30</v>
      </c>
      <c r="H41" s="30" t="s">
        <v>27</v>
      </c>
      <c r="I41" s="30">
        <v>10000</v>
      </c>
      <c r="J41" s="30">
        <v>30</v>
      </c>
    </row>
    <row r="42" s="1" customFormat="1" customHeight="1" spans="1:10">
      <c r="A42" s="30">
        <v>6</v>
      </c>
      <c r="B42" s="30" t="s">
        <v>63</v>
      </c>
      <c r="C42" s="31"/>
      <c r="D42" s="30"/>
      <c r="E42" s="30"/>
      <c r="F42" s="30"/>
      <c r="G42" s="32">
        <f t="shared" si="5"/>
        <v>25.5</v>
      </c>
      <c r="H42" s="30" t="s">
        <v>27</v>
      </c>
      <c r="I42" s="30">
        <v>8500</v>
      </c>
      <c r="J42" s="30">
        <v>30</v>
      </c>
    </row>
    <row r="43" s="1" customFormat="1" customHeight="1" spans="1:10">
      <c r="A43" s="30">
        <v>7</v>
      </c>
      <c r="B43" s="30" t="s">
        <v>64</v>
      </c>
      <c r="C43" s="31"/>
      <c r="D43" s="30"/>
      <c r="E43" s="30"/>
      <c r="F43" s="30"/>
      <c r="G43" s="32">
        <f t="shared" si="5"/>
        <v>15.6</v>
      </c>
      <c r="H43" s="30" t="s">
        <v>27</v>
      </c>
      <c r="I43" s="30">
        <v>5200</v>
      </c>
      <c r="J43" s="30">
        <v>30</v>
      </c>
    </row>
    <row r="44" s="1" customFormat="1" customHeight="1" spans="1:10">
      <c r="A44" s="30">
        <v>8</v>
      </c>
      <c r="B44" s="30" t="s">
        <v>65</v>
      </c>
      <c r="C44" s="31"/>
      <c r="D44" s="30"/>
      <c r="E44" s="30"/>
      <c r="F44" s="30"/>
      <c r="G44" s="32">
        <f t="shared" si="5"/>
        <v>104</v>
      </c>
      <c r="H44" s="30" t="s">
        <v>27</v>
      </c>
      <c r="I44" s="30">
        <v>5200</v>
      </c>
      <c r="J44" s="30">
        <v>200</v>
      </c>
    </row>
    <row r="45" s="1" customFormat="1" customHeight="1" spans="1:10">
      <c r="A45" s="35" t="s">
        <v>66</v>
      </c>
      <c r="B45" s="35" t="s">
        <v>67</v>
      </c>
      <c r="C45" s="33"/>
      <c r="D45" s="35"/>
      <c r="E45" s="35"/>
      <c r="F45" s="35"/>
      <c r="G45" s="34">
        <f>SUM(G46:G62)</f>
        <v>1332.84912345349</v>
      </c>
      <c r="H45" s="30"/>
      <c r="I45" s="30"/>
      <c r="J45" s="30"/>
    </row>
    <row r="46" s="1" customFormat="1" customHeight="1" spans="1:10">
      <c r="A46" s="30">
        <v>1</v>
      </c>
      <c r="B46" s="30" t="s">
        <v>68</v>
      </c>
      <c r="C46" s="31"/>
      <c r="D46" s="30"/>
      <c r="E46" s="30"/>
      <c r="F46" s="31">
        <f t="shared" ref="F46:F64" si="6">G46</f>
        <v>158.0048902922</v>
      </c>
      <c r="G46" s="32">
        <f t="shared" ref="G46:G63" si="7">I46*J46</f>
        <v>158.0048902922</v>
      </c>
      <c r="H46" s="30" t="s">
        <v>69</v>
      </c>
      <c r="I46" s="31">
        <f>C6</f>
        <v>11286.0635923</v>
      </c>
      <c r="J46" s="39">
        <v>0.014</v>
      </c>
    </row>
    <row r="47" s="1" customFormat="1" customHeight="1" spans="1:10">
      <c r="A47" s="30">
        <v>2</v>
      </c>
      <c r="B47" s="30" t="s">
        <v>70</v>
      </c>
      <c r="C47" s="31"/>
      <c r="D47" s="30"/>
      <c r="E47" s="30"/>
      <c r="F47" s="31">
        <f t="shared" si="6"/>
        <v>124.1466995153</v>
      </c>
      <c r="G47" s="32">
        <f t="shared" si="7"/>
        <v>124.1466995153</v>
      </c>
      <c r="H47" s="30" t="s">
        <v>69</v>
      </c>
      <c r="I47" s="31">
        <f>C6</f>
        <v>11286.0635923</v>
      </c>
      <c r="J47" s="39">
        <v>0.011</v>
      </c>
    </row>
    <row r="48" s="1" customFormat="1" customHeight="1" spans="1:10">
      <c r="A48" s="30">
        <v>3</v>
      </c>
      <c r="B48" s="30" t="s">
        <v>71</v>
      </c>
      <c r="C48" s="31"/>
      <c r="D48" s="30"/>
      <c r="E48" s="30"/>
      <c r="F48" s="31">
        <f t="shared" si="6"/>
        <v>22.5721271846</v>
      </c>
      <c r="G48" s="32">
        <f t="shared" si="7"/>
        <v>22.5721271846</v>
      </c>
      <c r="H48" s="30" t="s">
        <v>69</v>
      </c>
      <c r="I48" s="31">
        <f>G6</f>
        <v>11286.0635923</v>
      </c>
      <c r="J48" s="39">
        <v>0.002</v>
      </c>
    </row>
    <row r="49" s="1" customFormat="1" customHeight="1" spans="1:10">
      <c r="A49" s="30">
        <v>4</v>
      </c>
      <c r="B49" s="30" t="s">
        <v>72</v>
      </c>
      <c r="C49" s="31"/>
      <c r="D49" s="30"/>
      <c r="E49" s="30"/>
      <c r="F49" s="31">
        <f t="shared" si="6"/>
        <v>33.8581907769</v>
      </c>
      <c r="G49" s="32">
        <f t="shared" si="7"/>
        <v>33.8581907769</v>
      </c>
      <c r="H49" s="30" t="s">
        <v>69</v>
      </c>
      <c r="I49" s="31">
        <f>G6</f>
        <v>11286.0635923</v>
      </c>
      <c r="J49" s="39">
        <v>0.003</v>
      </c>
    </row>
    <row r="50" s="1" customFormat="1" customHeight="1" spans="1:10">
      <c r="A50" s="30">
        <v>5</v>
      </c>
      <c r="B50" s="30" t="s">
        <v>73</v>
      </c>
      <c r="C50" s="31"/>
      <c r="D50" s="30"/>
      <c r="E50" s="30"/>
      <c r="F50" s="31">
        <f t="shared" si="6"/>
        <v>75.61662606841</v>
      </c>
      <c r="G50" s="32">
        <f t="shared" si="7"/>
        <v>75.61662606841</v>
      </c>
      <c r="H50" s="30" t="s">
        <v>69</v>
      </c>
      <c r="I50" s="31">
        <f>G6</f>
        <v>11286.0635923</v>
      </c>
      <c r="J50" s="39">
        <v>0.0067</v>
      </c>
    </row>
    <row r="51" s="1" customFormat="1" customHeight="1" spans="1:10">
      <c r="A51" s="30">
        <v>6</v>
      </c>
      <c r="B51" s="30" t="s">
        <v>74</v>
      </c>
      <c r="C51" s="31"/>
      <c r="D51" s="30"/>
      <c r="E51" s="30"/>
      <c r="F51" s="31">
        <f t="shared" si="6"/>
        <v>28.21515898075</v>
      </c>
      <c r="G51" s="32">
        <f t="shared" si="7"/>
        <v>28.21515898075</v>
      </c>
      <c r="H51" s="30" t="s">
        <v>69</v>
      </c>
      <c r="I51" s="31">
        <f>G6</f>
        <v>11286.0635923</v>
      </c>
      <c r="J51" s="39">
        <v>0.0025</v>
      </c>
    </row>
    <row r="52" s="1" customFormat="1" customHeight="1" spans="1:10">
      <c r="A52" s="30">
        <v>7</v>
      </c>
      <c r="B52" s="30" t="s">
        <v>75</v>
      </c>
      <c r="C52" s="31"/>
      <c r="D52" s="30"/>
      <c r="E52" s="30"/>
      <c r="F52" s="31">
        <f t="shared" si="6"/>
        <v>28.21515898075</v>
      </c>
      <c r="G52" s="32">
        <f t="shared" si="7"/>
        <v>28.21515898075</v>
      </c>
      <c r="H52" s="30" t="s">
        <v>69</v>
      </c>
      <c r="I52" s="31">
        <f>G6</f>
        <v>11286.0635923</v>
      </c>
      <c r="J52" s="39">
        <v>0.0025</v>
      </c>
    </row>
    <row r="53" s="1" customFormat="1" customHeight="1" spans="1:10">
      <c r="A53" s="30">
        <v>8</v>
      </c>
      <c r="B53" s="30" t="s">
        <v>76</v>
      </c>
      <c r="C53" s="31"/>
      <c r="D53" s="30"/>
      <c r="E53" s="30"/>
      <c r="F53" s="31">
        <f t="shared" si="6"/>
        <v>189.60586835064</v>
      </c>
      <c r="G53" s="32">
        <f t="shared" si="7"/>
        <v>189.60586835064</v>
      </c>
      <c r="H53" s="30" t="s">
        <v>69</v>
      </c>
      <c r="I53" s="31">
        <f>G6</f>
        <v>11286.0635923</v>
      </c>
      <c r="J53" s="39">
        <v>0.0168</v>
      </c>
    </row>
    <row r="54" s="1" customFormat="1" customHeight="1" spans="1:10">
      <c r="A54" s="30">
        <v>9</v>
      </c>
      <c r="B54" s="30" t="s">
        <v>77</v>
      </c>
      <c r="C54" s="31"/>
      <c r="D54" s="30"/>
      <c r="E54" s="30"/>
      <c r="F54" s="31">
        <f t="shared" si="6"/>
        <v>112.860635923</v>
      </c>
      <c r="G54" s="32">
        <f t="shared" si="7"/>
        <v>112.860635923</v>
      </c>
      <c r="H54" s="30" t="s">
        <v>69</v>
      </c>
      <c r="I54" s="31">
        <f>G6</f>
        <v>11286.0635923</v>
      </c>
      <c r="J54" s="39">
        <v>0.01</v>
      </c>
    </row>
    <row r="55" s="1" customFormat="1" customHeight="1" spans="1:10">
      <c r="A55" s="30">
        <v>10</v>
      </c>
      <c r="B55" s="30" t="s">
        <v>78</v>
      </c>
      <c r="C55" s="31"/>
      <c r="D55" s="30"/>
      <c r="E55" s="30"/>
      <c r="F55" s="31">
        <f t="shared" si="6"/>
        <v>45.1442543692</v>
      </c>
      <c r="G55" s="32">
        <f t="shared" si="7"/>
        <v>45.1442543692</v>
      </c>
      <c r="H55" s="30" t="s">
        <v>69</v>
      </c>
      <c r="I55" s="31">
        <f>G6</f>
        <v>11286.0635923</v>
      </c>
      <c r="J55" s="39">
        <v>0.004</v>
      </c>
    </row>
    <row r="56" s="1" customFormat="1" customHeight="1" spans="1:10">
      <c r="A56" s="30">
        <v>11</v>
      </c>
      <c r="B56" s="30" t="s">
        <v>79</v>
      </c>
      <c r="C56" s="31"/>
      <c r="D56" s="30"/>
      <c r="E56" s="30"/>
      <c r="F56" s="31">
        <f t="shared" si="6"/>
        <v>195.24890014679</v>
      </c>
      <c r="G56" s="32">
        <f t="shared" si="7"/>
        <v>195.24890014679</v>
      </c>
      <c r="H56" s="30" t="s">
        <v>69</v>
      </c>
      <c r="I56" s="31">
        <f>G6</f>
        <v>11286.0635923</v>
      </c>
      <c r="J56" s="39">
        <v>0.0173</v>
      </c>
    </row>
    <row r="57" s="1" customFormat="1" customHeight="1" spans="1:10">
      <c r="A57" s="30">
        <v>12</v>
      </c>
      <c r="B57" s="30" t="s">
        <v>80</v>
      </c>
      <c r="C57" s="31"/>
      <c r="D57" s="30"/>
      <c r="E57" s="30"/>
      <c r="F57" s="31">
        <f t="shared" si="6"/>
        <v>9.593154053455</v>
      </c>
      <c r="G57" s="32">
        <f t="shared" si="7"/>
        <v>9.593154053455</v>
      </c>
      <c r="H57" s="30" t="s">
        <v>69</v>
      </c>
      <c r="I57" s="31">
        <f>G6</f>
        <v>11286.0635923</v>
      </c>
      <c r="J57" s="39">
        <v>0.00085</v>
      </c>
    </row>
    <row r="58" s="1" customFormat="1" customHeight="1" spans="1:10">
      <c r="A58" s="30">
        <v>13</v>
      </c>
      <c r="B58" s="30" t="s">
        <v>81</v>
      </c>
      <c r="C58" s="31"/>
      <c r="D58" s="30"/>
      <c r="E58" s="30"/>
      <c r="F58" s="31">
        <f t="shared" si="6"/>
        <v>24.82933990306</v>
      </c>
      <c r="G58" s="32">
        <f t="shared" si="7"/>
        <v>24.82933990306</v>
      </c>
      <c r="H58" s="30" t="s">
        <v>69</v>
      </c>
      <c r="I58" s="31">
        <f>G6</f>
        <v>11286.0635923</v>
      </c>
      <c r="J58" s="39">
        <v>0.0022</v>
      </c>
    </row>
    <row r="59" s="1" customFormat="1" customHeight="1" spans="1:10">
      <c r="A59" s="30">
        <v>14</v>
      </c>
      <c r="B59" s="30" t="s">
        <v>82</v>
      </c>
      <c r="C59" s="31"/>
      <c r="D59" s="30"/>
      <c r="E59" s="30"/>
      <c r="F59" s="31">
        <f t="shared" si="6"/>
        <v>47.40146708766</v>
      </c>
      <c r="G59" s="32">
        <f t="shared" si="7"/>
        <v>47.40146708766</v>
      </c>
      <c r="H59" s="30" t="s">
        <v>69</v>
      </c>
      <c r="I59" s="31">
        <f>G6</f>
        <v>11286.0635923</v>
      </c>
      <c r="J59" s="39">
        <v>0.0042</v>
      </c>
    </row>
    <row r="60" s="1" customFormat="1" customHeight="1" spans="1:10">
      <c r="A60" s="30">
        <v>15</v>
      </c>
      <c r="B60" s="30" t="s">
        <v>83</v>
      </c>
      <c r="C60" s="31"/>
      <c r="D60" s="30"/>
      <c r="E60" s="30"/>
      <c r="F60" s="31">
        <f t="shared" si="6"/>
        <v>135.207041835754</v>
      </c>
      <c r="G60" s="32">
        <f t="shared" si="7"/>
        <v>135.207041835754</v>
      </c>
      <c r="H60" s="30" t="s">
        <v>69</v>
      </c>
      <c r="I60" s="31">
        <f>G6</f>
        <v>11286.0635923</v>
      </c>
      <c r="J60" s="39">
        <v>0.01198</v>
      </c>
    </row>
    <row r="61" s="1" customFormat="1" customHeight="1" spans="1:10">
      <c r="A61" s="30">
        <v>16</v>
      </c>
      <c r="B61" s="30" t="s">
        <v>84</v>
      </c>
      <c r="C61" s="31"/>
      <c r="D61" s="30"/>
      <c r="E61" s="30"/>
      <c r="F61" s="31">
        <f t="shared" si="6"/>
        <v>23.3734376996533</v>
      </c>
      <c r="G61" s="32">
        <f t="shared" si="7"/>
        <v>23.3734376996533</v>
      </c>
      <c r="H61" s="30" t="s">
        <v>69</v>
      </c>
      <c r="I61" s="31">
        <f>G6</f>
        <v>11286.0635923</v>
      </c>
      <c r="J61" s="39">
        <v>0.002071</v>
      </c>
    </row>
    <row r="62" s="1" customFormat="1" customHeight="1" spans="1:10">
      <c r="A62" s="30">
        <v>17</v>
      </c>
      <c r="B62" s="30" t="s">
        <v>85</v>
      </c>
      <c r="C62" s="31"/>
      <c r="D62" s="30"/>
      <c r="E62" s="30"/>
      <c r="F62" s="31">
        <f t="shared" si="6"/>
        <v>78.9561722853716</v>
      </c>
      <c r="G62" s="32">
        <f t="shared" si="7"/>
        <v>78.9561722853716</v>
      </c>
      <c r="H62" s="30" t="s">
        <v>69</v>
      </c>
      <c r="I62" s="31">
        <f>G6</f>
        <v>11286.0635923</v>
      </c>
      <c r="J62" s="39">
        <v>0.0069959</v>
      </c>
    </row>
    <row r="63" s="1" customFormat="1" customHeight="1" spans="1:10">
      <c r="A63" s="35" t="s">
        <v>86</v>
      </c>
      <c r="B63" s="35" t="s">
        <v>87</v>
      </c>
      <c r="C63" s="31"/>
      <c r="D63" s="30"/>
      <c r="E63" s="30"/>
      <c r="F63" s="33">
        <f t="shared" si="6"/>
        <v>677.163815538</v>
      </c>
      <c r="G63" s="34">
        <f t="shared" si="7"/>
        <v>677.163815538</v>
      </c>
      <c r="H63" s="30" t="s">
        <v>69</v>
      </c>
      <c r="I63" s="31">
        <f>G6</f>
        <v>11286.0635923</v>
      </c>
      <c r="J63" s="40">
        <v>0.06</v>
      </c>
    </row>
    <row r="64" s="1" customFormat="1" customHeight="1" spans="1:10">
      <c r="A64" s="35" t="s">
        <v>88</v>
      </c>
      <c r="B64" s="35" t="s">
        <v>89</v>
      </c>
      <c r="C64" s="33"/>
      <c r="D64" s="35"/>
      <c r="E64" s="35"/>
      <c r="F64" s="35"/>
      <c r="G64" s="34">
        <f>G6+G45+G63</f>
        <v>13296.0765312915</v>
      </c>
      <c r="H64" s="35" t="s">
        <v>69</v>
      </c>
      <c r="I64" s="35"/>
      <c r="J64" s="41"/>
    </row>
  </sheetData>
  <mergeCells count="7">
    <mergeCell ref="A1:J1"/>
    <mergeCell ref="A2:J2"/>
    <mergeCell ref="A3:J3"/>
    <mergeCell ref="C4:G4"/>
    <mergeCell ref="H4:J4"/>
    <mergeCell ref="A4:A5"/>
    <mergeCell ref="B4:B5"/>
  </mergeCells>
  <pageMargins left="0.944444444444444" right="0.511805555555556" top="0.826388888888889" bottom="0.708333333333333" header="0.472222222222222" footer="0.5"/>
  <pageSetup paperSize="9" scale="62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3"/>
  <sheetViews>
    <sheetView zoomScale="70" zoomScaleNormal="70" topLeftCell="A52" workbookViewId="0">
      <selection activeCell="R54" sqref="R54"/>
    </sheetView>
  </sheetViews>
  <sheetFormatPr defaultColWidth="9" defaultRowHeight="13.5"/>
  <cols>
    <col min="1" max="1" width="5.63333333333333" style="2" customWidth="1"/>
    <col min="2" max="2" width="35.6333333333333" style="2" customWidth="1"/>
    <col min="3" max="3" width="12.1666666666667" style="3" customWidth="1"/>
    <col min="4" max="5" width="9" style="2"/>
    <col min="6" max="6" width="11.5" style="2"/>
    <col min="7" max="7" width="12.075" style="3" customWidth="1"/>
    <col min="8" max="8" width="9" style="2"/>
    <col min="9" max="9" width="15.6333333333333" style="2" customWidth="1"/>
    <col min="10" max="14" width="9" style="2"/>
    <col min="15" max="15" width="12.8916666666667" style="2"/>
    <col min="16" max="16384" width="9" style="2"/>
  </cols>
  <sheetData>
    <row r="1" ht="19.5" spans="1:10">
      <c r="A1" s="4" t="s">
        <v>1</v>
      </c>
      <c r="B1" s="4"/>
      <c r="C1" s="5"/>
      <c r="D1" s="4"/>
      <c r="E1" s="4"/>
      <c r="F1" s="4"/>
      <c r="G1" s="5"/>
      <c r="H1" s="4"/>
      <c r="I1" s="4"/>
      <c r="J1" s="4"/>
    </row>
    <row r="2" ht="25" customHeight="1" spans="1:10">
      <c r="A2" s="6" t="s">
        <v>90</v>
      </c>
      <c r="B2" s="6"/>
      <c r="C2" s="7"/>
      <c r="D2" s="6"/>
      <c r="E2" s="6"/>
      <c r="F2" s="6"/>
      <c r="G2" s="7"/>
      <c r="H2" s="6"/>
      <c r="I2" s="6"/>
      <c r="J2" s="6"/>
    </row>
    <row r="3" s="1" customFormat="1" ht="25" customHeight="1" spans="1:10">
      <c r="A3" s="8" t="s">
        <v>2</v>
      </c>
      <c r="B3" s="9" t="s">
        <v>3</v>
      </c>
      <c r="C3" s="10" t="s">
        <v>4</v>
      </c>
      <c r="D3" s="9"/>
      <c r="E3" s="9"/>
      <c r="F3" s="9"/>
      <c r="G3" s="10"/>
      <c r="H3" s="9" t="s">
        <v>5</v>
      </c>
      <c r="I3" s="9"/>
      <c r="J3" s="9"/>
    </row>
    <row r="4" s="1" customFormat="1" ht="38" customHeight="1" spans="1:10">
      <c r="A4" s="8"/>
      <c r="B4" s="9"/>
      <c r="C4" s="11" t="s">
        <v>6</v>
      </c>
      <c r="D4" s="8" t="s">
        <v>7</v>
      </c>
      <c r="E4" s="9" t="s">
        <v>8</v>
      </c>
      <c r="F4" s="9" t="s">
        <v>9</v>
      </c>
      <c r="G4" s="12" t="s">
        <v>10</v>
      </c>
      <c r="H4" s="9" t="s">
        <v>11</v>
      </c>
      <c r="I4" s="9" t="s">
        <v>12</v>
      </c>
      <c r="J4" s="9" t="s">
        <v>13</v>
      </c>
    </row>
    <row r="5" s="1" customFormat="1" ht="38" customHeight="1" spans="1:10">
      <c r="A5" s="8" t="s">
        <v>14</v>
      </c>
      <c r="B5" s="8" t="s">
        <v>15</v>
      </c>
      <c r="C5" s="13">
        <f>G6+G16+G29+G40</f>
        <v>11624.635</v>
      </c>
      <c r="D5" s="8"/>
      <c r="E5" s="8"/>
      <c r="F5" s="8"/>
      <c r="G5" s="14">
        <f>G6+G16+G29+G48</f>
        <v>11624.635</v>
      </c>
      <c r="H5" s="8"/>
      <c r="I5" s="8"/>
      <c r="J5" s="8"/>
    </row>
    <row r="6" s="1" customFormat="1" ht="25" customHeight="1" spans="1:10">
      <c r="A6" s="15" t="s">
        <v>66</v>
      </c>
      <c r="B6" s="15" t="s">
        <v>17</v>
      </c>
      <c r="C6" s="13">
        <v>3580.01</v>
      </c>
      <c r="D6" s="15"/>
      <c r="E6" s="16"/>
      <c r="F6" s="16"/>
      <c r="G6" s="14">
        <v>3580.01</v>
      </c>
      <c r="H6" s="17"/>
      <c r="I6" s="19"/>
      <c r="J6" s="19"/>
    </row>
    <row r="7" s="1" customFormat="1" ht="25" customHeight="1" spans="1:10">
      <c r="A7" s="8">
        <v>1</v>
      </c>
      <c r="B7" s="8" t="s">
        <v>18</v>
      </c>
      <c r="C7" s="18">
        <f>G7</f>
        <v>188.0273846</v>
      </c>
      <c r="D7" s="19"/>
      <c r="E7" s="19"/>
      <c r="F7" s="19"/>
      <c r="G7" s="18">
        <f>I7*J7/10000</f>
        <v>188.0273846</v>
      </c>
      <c r="H7" s="20" t="s">
        <v>19</v>
      </c>
      <c r="I7" s="20">
        <v>334568.3</v>
      </c>
      <c r="J7" s="20">
        <v>5.62</v>
      </c>
    </row>
    <row r="8" s="1" customFormat="1" ht="25" customHeight="1" spans="1:10">
      <c r="A8" s="8">
        <v>2</v>
      </c>
      <c r="B8" s="8" t="s">
        <v>20</v>
      </c>
      <c r="C8" s="18">
        <f t="shared" ref="C8:C15" si="0">G8</f>
        <v>202.5874176</v>
      </c>
      <c r="D8" s="19"/>
      <c r="E8" s="19"/>
      <c r="F8" s="19"/>
      <c r="G8" s="18">
        <f>I8*J8/10000</f>
        <v>202.5874176</v>
      </c>
      <c r="H8" s="20" t="s">
        <v>19</v>
      </c>
      <c r="I8" s="20">
        <v>251974.4</v>
      </c>
      <c r="J8" s="20">
        <v>8.04</v>
      </c>
    </row>
    <row r="9" s="1" customFormat="1" ht="38" customHeight="1" spans="1:15">
      <c r="A9" s="8">
        <v>3</v>
      </c>
      <c r="B9" s="8" t="s">
        <v>21</v>
      </c>
      <c r="C9" s="18">
        <f t="shared" si="0"/>
        <v>1592.2105397</v>
      </c>
      <c r="D9" s="19"/>
      <c r="E9" s="19"/>
      <c r="F9" s="19"/>
      <c r="G9" s="18">
        <f t="shared" ref="G9:G14" si="1">I9*J9/10000</f>
        <v>1592.2105397</v>
      </c>
      <c r="H9" s="20" t="s">
        <v>19</v>
      </c>
      <c r="I9" s="20">
        <v>334568.3</v>
      </c>
      <c r="J9" s="20">
        <v>47.59</v>
      </c>
      <c r="O9" s="1">
        <f>SUM(C7:C14)</f>
        <v>3639.5094686</v>
      </c>
    </row>
    <row r="10" s="1" customFormat="1" ht="25" customHeight="1" spans="1:10">
      <c r="A10" s="8">
        <v>4</v>
      </c>
      <c r="B10" s="8" t="s">
        <v>22</v>
      </c>
      <c r="C10" s="18">
        <f t="shared" si="0"/>
        <v>454.26645</v>
      </c>
      <c r="D10" s="19"/>
      <c r="E10" s="19"/>
      <c r="F10" s="19"/>
      <c r="G10" s="18">
        <f t="shared" si="1"/>
        <v>454.26645</v>
      </c>
      <c r="H10" s="20" t="s">
        <v>19</v>
      </c>
      <c r="I10" s="20">
        <v>82593.9</v>
      </c>
      <c r="J10" s="20">
        <v>55</v>
      </c>
    </row>
    <row r="11" s="1" customFormat="1" ht="25" customHeight="1" spans="1:10">
      <c r="A11" s="8">
        <v>5</v>
      </c>
      <c r="B11" s="8" t="s">
        <v>91</v>
      </c>
      <c r="C11" s="18">
        <f t="shared" si="0"/>
        <v>630.7696143</v>
      </c>
      <c r="D11" s="19"/>
      <c r="E11" s="19"/>
      <c r="F11" s="19"/>
      <c r="G11" s="18">
        <f t="shared" si="1"/>
        <v>630.7696143</v>
      </c>
      <c r="H11" s="20" t="s">
        <v>19</v>
      </c>
      <c r="I11" s="20">
        <v>82593.9</v>
      </c>
      <c r="J11" s="20">
        <v>76.37</v>
      </c>
    </row>
    <row r="12" s="1" customFormat="1" ht="25" customHeight="1" spans="1:10">
      <c r="A12" s="8">
        <v>6</v>
      </c>
      <c r="B12" s="8" t="s">
        <v>23</v>
      </c>
      <c r="C12" s="18">
        <f t="shared" si="0"/>
        <v>74.8999708</v>
      </c>
      <c r="D12" s="19"/>
      <c r="E12" s="19"/>
      <c r="F12" s="19"/>
      <c r="G12" s="18">
        <f t="shared" si="1"/>
        <v>74.8999708</v>
      </c>
      <c r="H12" s="20" t="s">
        <v>24</v>
      </c>
      <c r="I12" s="20">
        <v>424.88</v>
      </c>
      <c r="J12" s="20">
        <v>1762.85</v>
      </c>
    </row>
    <row r="13" s="1" customFormat="1" ht="25" customHeight="1" spans="1:10">
      <c r="A13" s="8">
        <v>7</v>
      </c>
      <c r="B13" s="8" t="s">
        <v>25</v>
      </c>
      <c r="C13" s="18">
        <f t="shared" si="0"/>
        <v>489.6362916</v>
      </c>
      <c r="D13" s="19"/>
      <c r="E13" s="19"/>
      <c r="F13" s="19"/>
      <c r="G13" s="18">
        <f t="shared" si="1"/>
        <v>489.6362916</v>
      </c>
      <c r="H13" s="20" t="s">
        <v>19</v>
      </c>
      <c r="I13" s="20">
        <v>156433.32</v>
      </c>
      <c r="J13" s="20">
        <v>31.3</v>
      </c>
    </row>
    <row r="14" s="1" customFormat="1" ht="25" customHeight="1" spans="1:10">
      <c r="A14" s="8">
        <v>8</v>
      </c>
      <c r="B14" s="8" t="s">
        <v>92</v>
      </c>
      <c r="C14" s="18">
        <f t="shared" si="0"/>
        <v>7.1118</v>
      </c>
      <c r="D14" s="19"/>
      <c r="E14" s="19"/>
      <c r="F14" s="19"/>
      <c r="G14" s="18">
        <f t="shared" si="1"/>
        <v>7.1118</v>
      </c>
      <c r="H14" s="20" t="s">
        <v>27</v>
      </c>
      <c r="I14" s="20">
        <v>26340</v>
      </c>
      <c r="J14" s="20">
        <v>2.7</v>
      </c>
    </row>
    <row r="15" s="1" customFormat="1" ht="25" customHeight="1" spans="1:10">
      <c r="A15" s="8">
        <v>9</v>
      </c>
      <c r="B15" s="8" t="s">
        <v>93</v>
      </c>
      <c r="C15" s="18">
        <f t="shared" si="0"/>
        <v>3639.5094686</v>
      </c>
      <c r="D15" s="8"/>
      <c r="E15" s="17"/>
      <c r="F15" s="17"/>
      <c r="G15" s="18">
        <f>G7+G8+G9+G10+G11+G12+G13+G14</f>
        <v>3639.5094686</v>
      </c>
      <c r="H15" s="17"/>
      <c r="I15" s="17"/>
      <c r="J15" s="17"/>
    </row>
    <row r="16" s="1" customFormat="1" ht="25" customHeight="1" spans="1:10">
      <c r="A16" s="15" t="s">
        <v>86</v>
      </c>
      <c r="B16" s="15" t="s">
        <v>29</v>
      </c>
      <c r="C16" s="13"/>
      <c r="D16" s="15"/>
      <c r="E16" s="16"/>
      <c r="F16" s="16"/>
      <c r="G16" s="14">
        <f>G28</f>
        <v>4372.375</v>
      </c>
      <c r="H16" s="16"/>
      <c r="I16" s="16"/>
      <c r="J16" s="16"/>
    </row>
    <row r="17" s="1" customFormat="1" ht="25" customHeight="1" spans="1:10">
      <c r="A17" s="8">
        <v>1</v>
      </c>
      <c r="B17" s="8" t="s">
        <v>30</v>
      </c>
      <c r="C17" s="11"/>
      <c r="D17" s="8"/>
      <c r="E17" s="17"/>
      <c r="F17" s="17"/>
      <c r="G17" s="18">
        <f>I17*J17/10000</f>
        <v>808.05</v>
      </c>
      <c r="H17" s="17" t="s">
        <v>27</v>
      </c>
      <c r="I17" s="17">
        <v>269350</v>
      </c>
      <c r="J17" s="17">
        <v>30</v>
      </c>
    </row>
    <row r="18" s="1" customFormat="1" ht="25" customHeight="1" spans="1:10">
      <c r="A18" s="8">
        <v>2</v>
      </c>
      <c r="B18" s="8" t="s">
        <v>33</v>
      </c>
      <c r="C18" s="11"/>
      <c r="D18" s="8"/>
      <c r="E18" s="17"/>
      <c r="F18" s="17"/>
      <c r="G18" s="18">
        <f>I18*J18/10000</f>
        <v>728</v>
      </c>
      <c r="H18" s="17" t="s">
        <v>27</v>
      </c>
      <c r="I18" s="17">
        <v>10400</v>
      </c>
      <c r="J18" s="17">
        <v>700</v>
      </c>
    </row>
    <row r="19" s="1" customFormat="1" ht="25" customHeight="1" spans="1:15">
      <c r="A19" s="8">
        <v>3</v>
      </c>
      <c r="B19" s="8" t="s">
        <v>32</v>
      </c>
      <c r="C19" s="11"/>
      <c r="D19" s="8"/>
      <c r="E19" s="17"/>
      <c r="F19" s="17"/>
      <c r="G19" s="18">
        <f t="shared" ref="G19:G27" si="2">I19*J19/10000</f>
        <v>1367.2</v>
      </c>
      <c r="H19" s="17" t="s">
        <v>19</v>
      </c>
      <c r="I19" s="17">
        <v>341800</v>
      </c>
      <c r="J19" s="17">
        <v>40</v>
      </c>
      <c r="O19" s="1">
        <f>SUM(G17:G27)</f>
        <v>4372.375</v>
      </c>
    </row>
    <row r="20" s="1" customFormat="1" ht="25" customHeight="1" spans="1:10">
      <c r="A20" s="8">
        <v>4</v>
      </c>
      <c r="B20" s="8" t="s">
        <v>94</v>
      </c>
      <c r="C20" s="11"/>
      <c r="D20" s="8"/>
      <c r="E20" s="17"/>
      <c r="F20" s="17"/>
      <c r="G20" s="18">
        <f>I20*J20</f>
        <v>25</v>
      </c>
      <c r="H20" s="17" t="s">
        <v>95</v>
      </c>
      <c r="I20" s="17">
        <v>5</v>
      </c>
      <c r="J20" s="17">
        <v>5</v>
      </c>
    </row>
    <row r="21" s="1" customFormat="1" ht="25" customHeight="1" spans="1:10">
      <c r="A21" s="8">
        <v>5</v>
      </c>
      <c r="B21" s="8" t="s">
        <v>96</v>
      </c>
      <c r="C21" s="11"/>
      <c r="D21" s="8"/>
      <c r="E21" s="17"/>
      <c r="F21" s="17"/>
      <c r="G21" s="18">
        <f>I21*J21</f>
        <v>25</v>
      </c>
      <c r="H21" s="17" t="s">
        <v>95</v>
      </c>
      <c r="I21" s="17">
        <v>5</v>
      </c>
      <c r="J21" s="17">
        <v>5</v>
      </c>
    </row>
    <row r="22" s="1" customFormat="1" ht="25" customHeight="1" spans="1:10">
      <c r="A22" s="8">
        <v>6</v>
      </c>
      <c r="B22" s="8" t="s">
        <v>97</v>
      </c>
      <c r="C22" s="11"/>
      <c r="D22" s="8"/>
      <c r="E22" s="17"/>
      <c r="F22" s="17"/>
      <c r="G22" s="18">
        <f t="shared" si="2"/>
        <v>341.875</v>
      </c>
      <c r="H22" s="17" t="s">
        <v>27</v>
      </c>
      <c r="I22" s="17">
        <v>683750</v>
      </c>
      <c r="J22" s="17">
        <v>5</v>
      </c>
    </row>
    <row r="23" s="1" customFormat="1" ht="25" customHeight="1" spans="1:10">
      <c r="A23" s="8">
        <v>7</v>
      </c>
      <c r="B23" s="8" t="s">
        <v>98</v>
      </c>
      <c r="C23" s="11"/>
      <c r="D23" s="8"/>
      <c r="E23" s="17"/>
      <c r="F23" s="17"/>
      <c r="G23" s="18">
        <f t="shared" si="2"/>
        <v>341.875</v>
      </c>
      <c r="H23" s="17" t="s">
        <v>27</v>
      </c>
      <c r="I23" s="17">
        <v>683750</v>
      </c>
      <c r="J23" s="17">
        <v>5</v>
      </c>
    </row>
    <row r="24" s="1" customFormat="1" ht="25" customHeight="1" spans="1:10">
      <c r="A24" s="8">
        <v>8</v>
      </c>
      <c r="B24" s="8" t="s">
        <v>99</v>
      </c>
      <c r="C24" s="11"/>
      <c r="D24" s="8"/>
      <c r="E24" s="17"/>
      <c r="F24" s="17"/>
      <c r="G24" s="18">
        <f t="shared" si="2"/>
        <v>341.875</v>
      </c>
      <c r="H24" s="17" t="s">
        <v>27</v>
      </c>
      <c r="I24" s="17">
        <v>683750</v>
      </c>
      <c r="J24" s="17">
        <v>5</v>
      </c>
    </row>
    <row r="25" s="1" customFormat="1" ht="25" customHeight="1" spans="1:10">
      <c r="A25" s="8">
        <v>9</v>
      </c>
      <c r="B25" s="8" t="s">
        <v>100</v>
      </c>
      <c r="C25" s="11"/>
      <c r="D25" s="8"/>
      <c r="E25" s="17"/>
      <c r="F25" s="17"/>
      <c r="G25" s="18">
        <f t="shared" si="2"/>
        <v>273.5</v>
      </c>
      <c r="H25" s="17" t="s">
        <v>27</v>
      </c>
      <c r="I25" s="17">
        <v>683750</v>
      </c>
      <c r="J25" s="17">
        <v>4</v>
      </c>
    </row>
    <row r="26" s="1" customFormat="1" ht="25" customHeight="1" spans="1:10">
      <c r="A26" s="8">
        <v>10</v>
      </c>
      <c r="B26" s="8" t="s">
        <v>101</v>
      </c>
      <c r="C26" s="11"/>
      <c r="D26" s="8"/>
      <c r="E26" s="17"/>
      <c r="F26" s="17"/>
      <c r="G26" s="18">
        <f>I26*J26</f>
        <v>60</v>
      </c>
      <c r="H26" s="17" t="s">
        <v>102</v>
      </c>
      <c r="I26" s="17">
        <v>15</v>
      </c>
      <c r="J26" s="17">
        <v>4</v>
      </c>
    </row>
    <row r="27" s="1" customFormat="1" ht="25" customHeight="1" spans="1:10">
      <c r="A27" s="8">
        <v>11</v>
      </c>
      <c r="B27" s="8" t="s">
        <v>103</v>
      </c>
      <c r="C27" s="11"/>
      <c r="D27" s="8"/>
      <c r="E27" s="17"/>
      <c r="F27" s="17"/>
      <c r="G27" s="18">
        <f>I27*J27</f>
        <v>60</v>
      </c>
      <c r="H27" s="17" t="s">
        <v>102</v>
      </c>
      <c r="I27" s="17">
        <v>15</v>
      </c>
      <c r="J27" s="17">
        <v>4</v>
      </c>
    </row>
    <row r="28" s="1" customFormat="1" ht="25" customHeight="1" spans="1:10">
      <c r="A28" s="8">
        <v>12</v>
      </c>
      <c r="B28" s="8" t="s">
        <v>10</v>
      </c>
      <c r="C28" s="11"/>
      <c r="D28" s="8"/>
      <c r="E28" s="17"/>
      <c r="F28" s="17"/>
      <c r="G28" s="18">
        <v>4372.375</v>
      </c>
      <c r="H28" s="17"/>
      <c r="I28" s="17"/>
      <c r="J28" s="17"/>
    </row>
    <row r="29" s="1" customFormat="1" ht="25" customHeight="1" spans="1:10">
      <c r="A29" s="15" t="s">
        <v>88</v>
      </c>
      <c r="B29" s="15" t="s">
        <v>45</v>
      </c>
      <c r="C29" s="13"/>
      <c r="D29" s="15"/>
      <c r="E29" s="16"/>
      <c r="F29" s="16"/>
      <c r="G29" s="14">
        <f>G39</f>
        <v>3156</v>
      </c>
      <c r="H29" s="16"/>
      <c r="I29" s="16"/>
      <c r="J29" s="16"/>
    </row>
    <row r="30" s="1" customFormat="1" ht="25" customHeight="1" spans="1:10">
      <c r="A30" s="8">
        <v>1</v>
      </c>
      <c r="B30" s="8" t="s">
        <v>46</v>
      </c>
      <c r="C30" s="11"/>
      <c r="D30" s="8"/>
      <c r="E30" s="17"/>
      <c r="F30" s="17"/>
      <c r="G30" s="18">
        <f>I30*J30/10000</f>
        <v>64</v>
      </c>
      <c r="H30" s="17" t="s">
        <v>47</v>
      </c>
      <c r="I30" s="17">
        <v>3200</v>
      </c>
      <c r="J30" s="17">
        <v>200</v>
      </c>
    </row>
    <row r="31" s="1" customFormat="1" ht="25" customHeight="1" spans="1:10">
      <c r="A31" s="8">
        <v>2</v>
      </c>
      <c r="B31" s="8" t="s">
        <v>48</v>
      </c>
      <c r="C31" s="11"/>
      <c r="D31" s="8"/>
      <c r="E31" s="17"/>
      <c r="F31" s="17"/>
      <c r="G31" s="18">
        <f t="shared" ref="G31:G38" si="3">I31*J31/10000</f>
        <v>60</v>
      </c>
      <c r="H31" s="17" t="s">
        <v>47</v>
      </c>
      <c r="I31" s="17">
        <v>3000</v>
      </c>
      <c r="J31" s="17">
        <v>200</v>
      </c>
    </row>
    <row r="32" s="1" customFormat="1" ht="25" customHeight="1" spans="1:10">
      <c r="A32" s="8">
        <v>3</v>
      </c>
      <c r="B32" s="8" t="s">
        <v>49</v>
      </c>
      <c r="C32" s="11"/>
      <c r="D32" s="8"/>
      <c r="E32" s="17"/>
      <c r="F32" s="17"/>
      <c r="G32" s="18">
        <f t="shared" si="3"/>
        <v>180</v>
      </c>
      <c r="H32" s="17" t="s">
        <v>27</v>
      </c>
      <c r="I32" s="17">
        <v>3000</v>
      </c>
      <c r="J32" s="17">
        <v>600</v>
      </c>
    </row>
    <row r="33" s="1" customFormat="1" ht="25" customHeight="1" spans="1:10">
      <c r="A33" s="8">
        <v>4</v>
      </c>
      <c r="B33" s="8" t="s">
        <v>50</v>
      </c>
      <c r="C33" s="11"/>
      <c r="D33" s="8"/>
      <c r="E33" s="17"/>
      <c r="F33" s="17"/>
      <c r="G33" s="18">
        <f t="shared" si="3"/>
        <v>132</v>
      </c>
      <c r="H33" s="17" t="s">
        <v>27</v>
      </c>
      <c r="I33" s="17">
        <v>2200</v>
      </c>
      <c r="J33" s="17">
        <v>600</v>
      </c>
    </row>
    <row r="34" s="1" customFormat="1" ht="25" customHeight="1" spans="1:16">
      <c r="A34" s="8">
        <v>5</v>
      </c>
      <c r="B34" s="8" t="s">
        <v>51</v>
      </c>
      <c r="C34" s="11"/>
      <c r="D34" s="8"/>
      <c r="E34" s="17"/>
      <c r="F34" s="17"/>
      <c r="G34" s="18">
        <f t="shared" si="3"/>
        <v>104</v>
      </c>
      <c r="H34" s="17" t="s">
        <v>27</v>
      </c>
      <c r="I34" s="17">
        <v>10400</v>
      </c>
      <c r="J34" s="17">
        <v>100</v>
      </c>
      <c r="P34" s="1">
        <f>SUM(G30:G38)</f>
        <v>3156</v>
      </c>
    </row>
    <row r="35" s="1" customFormat="1" ht="25" customHeight="1" spans="1:10">
      <c r="A35" s="8">
        <v>6</v>
      </c>
      <c r="B35" s="8" t="s">
        <v>52</v>
      </c>
      <c r="C35" s="11"/>
      <c r="D35" s="8"/>
      <c r="E35" s="17"/>
      <c r="F35" s="17"/>
      <c r="G35" s="18">
        <f t="shared" si="3"/>
        <v>1260</v>
      </c>
      <c r="H35" s="17" t="s">
        <v>27</v>
      </c>
      <c r="I35" s="17">
        <v>105000</v>
      </c>
      <c r="J35" s="17">
        <v>120</v>
      </c>
    </row>
    <row r="36" s="1" customFormat="1" ht="25" customHeight="1" spans="1:10">
      <c r="A36" s="8">
        <v>7</v>
      </c>
      <c r="B36" s="8" t="s">
        <v>53</v>
      </c>
      <c r="C36" s="11"/>
      <c r="D36" s="8"/>
      <c r="E36" s="17"/>
      <c r="F36" s="17"/>
      <c r="G36" s="18">
        <f t="shared" si="3"/>
        <v>120</v>
      </c>
      <c r="H36" s="17" t="s">
        <v>39</v>
      </c>
      <c r="I36" s="17">
        <v>1</v>
      </c>
      <c r="J36" s="17">
        <v>1200000</v>
      </c>
    </row>
    <row r="37" s="1" customFormat="1" ht="25" customHeight="1" spans="1:10">
      <c r="A37" s="8">
        <v>8</v>
      </c>
      <c r="B37" s="8" t="s">
        <v>54</v>
      </c>
      <c r="C37" s="11"/>
      <c r="D37" s="8"/>
      <c r="E37" s="17"/>
      <c r="F37" s="17"/>
      <c r="G37" s="18">
        <f t="shared" si="3"/>
        <v>196</v>
      </c>
      <c r="H37" s="17" t="s">
        <v>39</v>
      </c>
      <c r="I37" s="17">
        <v>1</v>
      </c>
      <c r="J37" s="17">
        <v>1960000</v>
      </c>
    </row>
    <row r="38" s="1" customFormat="1" ht="25" customHeight="1" spans="1:10">
      <c r="A38" s="8">
        <v>9</v>
      </c>
      <c r="B38" s="8" t="s">
        <v>104</v>
      </c>
      <c r="C38" s="11"/>
      <c r="D38" s="8"/>
      <c r="E38" s="17"/>
      <c r="F38" s="17"/>
      <c r="G38" s="18">
        <f t="shared" si="3"/>
        <v>1040</v>
      </c>
      <c r="H38" s="17" t="s">
        <v>27</v>
      </c>
      <c r="I38" s="17">
        <v>20800</v>
      </c>
      <c r="J38" s="17">
        <v>500</v>
      </c>
    </row>
    <row r="39" s="1" customFormat="1" ht="25" customHeight="1" spans="1:10">
      <c r="A39" s="8">
        <v>10</v>
      </c>
      <c r="B39" s="8" t="s">
        <v>10</v>
      </c>
      <c r="C39" s="11"/>
      <c r="D39" s="8"/>
      <c r="E39" s="17"/>
      <c r="F39" s="17"/>
      <c r="G39" s="18">
        <v>3156</v>
      </c>
      <c r="H39" s="17"/>
      <c r="I39" s="17"/>
      <c r="J39" s="17"/>
    </row>
    <row r="40" s="1" customFormat="1" ht="25" customHeight="1" spans="1:10">
      <c r="A40" s="15" t="s">
        <v>105</v>
      </c>
      <c r="B40" s="15" t="s">
        <v>56</v>
      </c>
      <c r="C40" s="13"/>
      <c r="D40" s="15"/>
      <c r="E40" s="16"/>
      <c r="F40" s="16"/>
      <c r="G40" s="18">
        <f>G47</f>
        <v>516.25</v>
      </c>
      <c r="H40" s="16"/>
      <c r="I40" s="16"/>
      <c r="J40" s="16"/>
    </row>
    <row r="41" s="1" customFormat="1" ht="25" customHeight="1" spans="1:10">
      <c r="A41" s="8">
        <v>1</v>
      </c>
      <c r="B41" s="8" t="s">
        <v>60</v>
      </c>
      <c r="C41" s="11"/>
      <c r="D41" s="8"/>
      <c r="E41" s="17"/>
      <c r="F41" s="17"/>
      <c r="G41" s="18">
        <f t="shared" ref="G41:G46" si="4">I41*J41/10000</f>
        <v>110</v>
      </c>
      <c r="H41" s="17" t="s">
        <v>27</v>
      </c>
      <c r="I41" s="17">
        <v>27500</v>
      </c>
      <c r="J41" s="17">
        <v>40</v>
      </c>
    </row>
    <row r="42" s="1" customFormat="1" ht="25" customHeight="1" spans="1:10">
      <c r="A42" s="8">
        <v>2</v>
      </c>
      <c r="B42" s="8" t="s">
        <v>61</v>
      </c>
      <c r="C42" s="11"/>
      <c r="D42" s="8"/>
      <c r="E42" s="17"/>
      <c r="F42" s="17"/>
      <c r="G42" s="18">
        <f t="shared" si="4"/>
        <v>142.5</v>
      </c>
      <c r="H42" s="17" t="s">
        <v>27</v>
      </c>
      <c r="I42" s="17">
        <v>47500</v>
      </c>
      <c r="J42" s="17">
        <v>30</v>
      </c>
    </row>
    <row r="43" s="1" customFormat="1" ht="25" customHeight="1" spans="1:10">
      <c r="A43" s="8">
        <v>3</v>
      </c>
      <c r="B43" s="8" t="s">
        <v>62</v>
      </c>
      <c r="C43" s="11"/>
      <c r="D43" s="8"/>
      <c r="E43" s="17"/>
      <c r="F43" s="17"/>
      <c r="G43" s="18">
        <f t="shared" si="4"/>
        <v>112.95</v>
      </c>
      <c r="H43" s="17" t="s">
        <v>27</v>
      </c>
      <c r="I43" s="17">
        <v>37650</v>
      </c>
      <c r="J43" s="17">
        <v>30</v>
      </c>
    </row>
    <row r="44" s="1" customFormat="1" ht="25" customHeight="1" spans="1:15">
      <c r="A44" s="8">
        <v>4</v>
      </c>
      <c r="B44" s="8" t="s">
        <v>63</v>
      </c>
      <c r="C44" s="11"/>
      <c r="D44" s="8"/>
      <c r="E44" s="17"/>
      <c r="F44" s="17"/>
      <c r="G44" s="18">
        <f t="shared" si="4"/>
        <v>31.2</v>
      </c>
      <c r="H44" s="17" t="s">
        <v>27</v>
      </c>
      <c r="I44" s="17">
        <v>10400</v>
      </c>
      <c r="J44" s="17">
        <v>30</v>
      </c>
      <c r="O44" s="1">
        <f>SUM(G41:G46)</f>
        <v>516.25</v>
      </c>
    </row>
    <row r="45" s="1" customFormat="1" ht="25" customHeight="1" spans="1:10">
      <c r="A45" s="8">
        <v>5</v>
      </c>
      <c r="B45" s="8" t="s">
        <v>64</v>
      </c>
      <c r="C45" s="11"/>
      <c r="D45" s="8"/>
      <c r="E45" s="17"/>
      <c r="F45" s="17"/>
      <c r="G45" s="18">
        <f t="shared" si="4"/>
        <v>15.6</v>
      </c>
      <c r="H45" s="17" t="s">
        <v>27</v>
      </c>
      <c r="I45" s="17">
        <v>5200</v>
      </c>
      <c r="J45" s="17">
        <v>30</v>
      </c>
    </row>
    <row r="46" s="1" customFormat="1" ht="25" customHeight="1" spans="1:10">
      <c r="A46" s="8">
        <v>6</v>
      </c>
      <c r="B46" s="8" t="s">
        <v>65</v>
      </c>
      <c r="C46" s="11"/>
      <c r="D46" s="8"/>
      <c r="E46" s="17"/>
      <c r="F46" s="17"/>
      <c r="G46" s="18">
        <f t="shared" si="4"/>
        <v>104</v>
      </c>
      <c r="H46" s="17" t="s">
        <v>27</v>
      </c>
      <c r="I46" s="17">
        <v>5200</v>
      </c>
      <c r="J46" s="17">
        <v>200</v>
      </c>
    </row>
    <row r="47" s="1" customFormat="1" ht="25" customHeight="1" spans="1:10">
      <c r="A47" s="8">
        <v>7</v>
      </c>
      <c r="B47" s="8" t="s">
        <v>10</v>
      </c>
      <c r="C47" s="11"/>
      <c r="D47" s="8"/>
      <c r="E47" s="17"/>
      <c r="F47" s="17"/>
      <c r="G47" s="18">
        <v>516.25</v>
      </c>
      <c r="H47" s="17" t="s">
        <v>27</v>
      </c>
      <c r="I47" s="17"/>
      <c r="J47" s="17"/>
    </row>
    <row r="48" s="1" customFormat="1" ht="25" customHeight="1" spans="1:10">
      <c r="A48" s="15" t="s">
        <v>106</v>
      </c>
      <c r="B48" s="15" t="s">
        <v>67</v>
      </c>
      <c r="C48" s="21"/>
      <c r="D48" s="16"/>
      <c r="E48" s="16"/>
      <c r="F48" s="15"/>
      <c r="G48" s="14">
        <f>SUM(G41:G46)</f>
        <v>516.25</v>
      </c>
      <c r="H48" s="17"/>
      <c r="I48" s="17"/>
      <c r="J48" s="17"/>
    </row>
    <row r="49" s="1" customFormat="1" ht="25" customHeight="1" spans="1:10">
      <c r="A49" s="8">
        <v>1</v>
      </c>
      <c r="B49" s="8" t="s">
        <v>68</v>
      </c>
      <c r="C49" s="22"/>
      <c r="D49" s="17"/>
      <c r="E49" s="17"/>
      <c r="F49" s="11">
        <f>G49</f>
        <v>174.369525</v>
      </c>
      <c r="G49" s="18">
        <f>I49*J49</f>
        <v>174.369525</v>
      </c>
      <c r="H49" s="8" t="s">
        <v>69</v>
      </c>
      <c r="I49" s="11">
        <f>C5</f>
        <v>11624.635</v>
      </c>
      <c r="J49" s="23">
        <v>0.015</v>
      </c>
    </row>
    <row r="50" s="1" customFormat="1" ht="25" customHeight="1" spans="1:10">
      <c r="A50" s="8">
        <v>2</v>
      </c>
      <c r="B50" s="8" t="s">
        <v>70</v>
      </c>
      <c r="C50" s="22"/>
      <c r="D50" s="17"/>
      <c r="E50" s="17"/>
      <c r="F50" s="11">
        <f t="shared" ref="F50:F67" si="5">G50</f>
        <v>127.870985</v>
      </c>
      <c r="G50" s="18">
        <f>I50*J50</f>
        <v>127.870985</v>
      </c>
      <c r="H50" s="8" t="s">
        <v>69</v>
      </c>
      <c r="I50" s="11">
        <v>11624.635</v>
      </c>
      <c r="J50" s="23">
        <v>0.011</v>
      </c>
    </row>
    <row r="51" s="1" customFormat="1" ht="25" customHeight="1" spans="1:10">
      <c r="A51" s="8">
        <v>3</v>
      </c>
      <c r="B51" s="8" t="s">
        <v>71</v>
      </c>
      <c r="C51" s="22"/>
      <c r="D51" s="17"/>
      <c r="E51" s="17"/>
      <c r="F51" s="11">
        <f t="shared" si="5"/>
        <v>23.24927</v>
      </c>
      <c r="G51" s="18">
        <f>I51*J51</f>
        <v>23.24927</v>
      </c>
      <c r="H51" s="8" t="s">
        <v>69</v>
      </c>
      <c r="I51" s="11">
        <v>11624.635</v>
      </c>
      <c r="J51" s="23">
        <v>0.002</v>
      </c>
    </row>
    <row r="52" s="1" customFormat="1" ht="25" customHeight="1" spans="1:10">
      <c r="A52" s="8">
        <v>4</v>
      </c>
      <c r="B52" s="8" t="s">
        <v>72</v>
      </c>
      <c r="C52" s="22"/>
      <c r="D52" s="17"/>
      <c r="E52" s="17"/>
      <c r="F52" s="11">
        <f t="shared" si="5"/>
        <v>34.873905</v>
      </c>
      <c r="G52" s="18">
        <f t="shared" ref="G51:G67" si="6">I52*J52</f>
        <v>34.873905</v>
      </c>
      <c r="H52" s="8" t="s">
        <v>69</v>
      </c>
      <c r="I52" s="11">
        <v>11624.635</v>
      </c>
      <c r="J52" s="23">
        <v>0.003</v>
      </c>
    </row>
    <row r="53" s="1" customFormat="1" ht="25" customHeight="1" spans="1:10">
      <c r="A53" s="8">
        <v>5</v>
      </c>
      <c r="B53" s="8" t="s">
        <v>73</v>
      </c>
      <c r="C53" s="22"/>
      <c r="D53" s="17"/>
      <c r="E53" s="17"/>
      <c r="F53" s="11">
        <f t="shared" si="5"/>
        <v>77.8850545</v>
      </c>
      <c r="G53" s="18">
        <f t="shared" si="6"/>
        <v>77.8850545</v>
      </c>
      <c r="H53" s="8" t="s">
        <v>69</v>
      </c>
      <c r="I53" s="11">
        <v>11624.635</v>
      </c>
      <c r="J53" s="23">
        <v>0.0067</v>
      </c>
    </row>
    <row r="54" s="1" customFormat="1" ht="25" customHeight="1" spans="1:10">
      <c r="A54" s="8">
        <v>6</v>
      </c>
      <c r="B54" s="8" t="s">
        <v>74</v>
      </c>
      <c r="C54" s="22"/>
      <c r="D54" s="17"/>
      <c r="E54" s="17"/>
      <c r="F54" s="11">
        <f t="shared" si="5"/>
        <v>29.0615875</v>
      </c>
      <c r="G54" s="18">
        <f t="shared" si="6"/>
        <v>29.0615875</v>
      </c>
      <c r="H54" s="8" t="s">
        <v>69</v>
      </c>
      <c r="I54" s="11">
        <v>11624.635</v>
      </c>
      <c r="J54" s="23">
        <v>0.0025</v>
      </c>
    </row>
    <row r="55" s="1" customFormat="1" ht="25" customHeight="1" spans="1:10">
      <c r="A55" s="8">
        <v>7</v>
      </c>
      <c r="B55" s="8" t="s">
        <v>75</v>
      </c>
      <c r="C55" s="22"/>
      <c r="D55" s="17"/>
      <c r="E55" s="17"/>
      <c r="F55" s="11">
        <f t="shared" si="5"/>
        <v>29.0615875</v>
      </c>
      <c r="G55" s="18">
        <f t="shared" si="6"/>
        <v>29.0615875</v>
      </c>
      <c r="H55" s="8" t="s">
        <v>69</v>
      </c>
      <c r="I55" s="11">
        <v>11624.635</v>
      </c>
      <c r="J55" s="23">
        <v>0.0025</v>
      </c>
    </row>
    <row r="56" s="1" customFormat="1" ht="25" customHeight="1" spans="1:10">
      <c r="A56" s="8">
        <v>8</v>
      </c>
      <c r="B56" s="8" t="s">
        <v>76</v>
      </c>
      <c r="C56" s="22"/>
      <c r="D56" s="17"/>
      <c r="E56" s="17"/>
      <c r="F56" s="11">
        <f t="shared" si="5"/>
        <v>195.293868</v>
      </c>
      <c r="G56" s="18">
        <f t="shared" si="6"/>
        <v>195.293868</v>
      </c>
      <c r="H56" s="8" t="s">
        <v>69</v>
      </c>
      <c r="I56" s="11">
        <v>11624.635</v>
      </c>
      <c r="J56" s="23">
        <v>0.0168</v>
      </c>
    </row>
    <row r="57" s="1" customFormat="1" ht="25" customHeight="1" spans="1:10">
      <c r="A57" s="8">
        <v>9</v>
      </c>
      <c r="B57" s="8" t="s">
        <v>77</v>
      </c>
      <c r="C57" s="22"/>
      <c r="D57" s="17"/>
      <c r="E57" s="17"/>
      <c r="F57" s="11">
        <f t="shared" si="5"/>
        <v>116.24635</v>
      </c>
      <c r="G57" s="18">
        <f t="shared" si="6"/>
        <v>116.24635</v>
      </c>
      <c r="H57" s="8" t="s">
        <v>69</v>
      </c>
      <c r="I57" s="11">
        <v>11624.635</v>
      </c>
      <c r="J57" s="23">
        <v>0.01</v>
      </c>
    </row>
    <row r="58" s="1" customFormat="1" ht="25" customHeight="1" spans="1:10">
      <c r="A58" s="8">
        <v>10</v>
      </c>
      <c r="B58" s="8" t="s">
        <v>78</v>
      </c>
      <c r="C58" s="22"/>
      <c r="D58" s="17"/>
      <c r="E58" s="17"/>
      <c r="F58" s="11">
        <f t="shared" si="5"/>
        <v>46.49854</v>
      </c>
      <c r="G58" s="18">
        <f t="shared" si="6"/>
        <v>46.49854</v>
      </c>
      <c r="H58" s="8" t="s">
        <v>69</v>
      </c>
      <c r="I58" s="11">
        <v>11624.635</v>
      </c>
      <c r="J58" s="23">
        <v>0.004</v>
      </c>
    </row>
    <row r="59" s="1" customFormat="1" ht="25" customHeight="1" spans="1:10">
      <c r="A59" s="8">
        <v>11</v>
      </c>
      <c r="B59" s="8" t="s">
        <v>79</v>
      </c>
      <c r="C59" s="22"/>
      <c r="D59" s="17"/>
      <c r="E59" s="17"/>
      <c r="F59" s="11">
        <f t="shared" si="5"/>
        <v>201.1061855</v>
      </c>
      <c r="G59" s="18">
        <f t="shared" si="6"/>
        <v>201.1061855</v>
      </c>
      <c r="H59" s="8" t="s">
        <v>69</v>
      </c>
      <c r="I59" s="11">
        <v>11624.635</v>
      </c>
      <c r="J59" s="23">
        <v>0.0173</v>
      </c>
    </row>
    <row r="60" s="1" customFormat="1" ht="25" customHeight="1" spans="1:15">
      <c r="A60" s="8">
        <v>12</v>
      </c>
      <c r="B60" s="8" t="s">
        <v>80</v>
      </c>
      <c r="C60" s="22"/>
      <c r="D60" s="17"/>
      <c r="E60" s="17"/>
      <c r="F60" s="11">
        <f t="shared" si="5"/>
        <v>9.299708</v>
      </c>
      <c r="G60" s="18">
        <f t="shared" si="6"/>
        <v>9.299708</v>
      </c>
      <c r="H60" s="8" t="s">
        <v>69</v>
      </c>
      <c r="I60" s="11">
        <v>11624.635</v>
      </c>
      <c r="J60" s="23">
        <v>0.0008</v>
      </c>
      <c r="O60" s="1">
        <f>SUM(G49:G65)</f>
        <v>1382.1691015</v>
      </c>
    </row>
    <row r="61" s="1" customFormat="1" ht="25" customHeight="1" spans="1:10">
      <c r="A61" s="8">
        <v>13</v>
      </c>
      <c r="B61" s="8" t="s">
        <v>81</v>
      </c>
      <c r="C61" s="22"/>
      <c r="D61" s="17"/>
      <c r="E61" s="17"/>
      <c r="F61" s="11">
        <f t="shared" si="5"/>
        <v>25.574197</v>
      </c>
      <c r="G61" s="18">
        <f t="shared" si="6"/>
        <v>25.574197</v>
      </c>
      <c r="H61" s="8" t="s">
        <v>69</v>
      </c>
      <c r="I61" s="11">
        <v>11624.635</v>
      </c>
      <c r="J61" s="23">
        <v>0.0022</v>
      </c>
    </row>
    <row r="62" s="1" customFormat="1" ht="25" customHeight="1" spans="1:10">
      <c r="A62" s="8">
        <v>14</v>
      </c>
      <c r="B62" s="8" t="s">
        <v>82</v>
      </c>
      <c r="C62" s="22"/>
      <c r="D62" s="17"/>
      <c r="E62" s="17"/>
      <c r="F62" s="11">
        <f t="shared" si="5"/>
        <v>48.823467</v>
      </c>
      <c r="G62" s="18">
        <f t="shared" si="6"/>
        <v>48.823467</v>
      </c>
      <c r="H62" s="8" t="s">
        <v>69</v>
      </c>
      <c r="I62" s="11">
        <v>11624.635</v>
      </c>
      <c r="J62" s="23">
        <v>0.0042</v>
      </c>
    </row>
    <row r="63" s="1" customFormat="1" ht="25" customHeight="1" spans="1:10">
      <c r="A63" s="8">
        <v>15</v>
      </c>
      <c r="B63" s="8" t="s">
        <v>83</v>
      </c>
      <c r="C63" s="22"/>
      <c r="D63" s="17"/>
      <c r="E63" s="17"/>
      <c r="F63" s="11">
        <f t="shared" si="5"/>
        <v>139.49562</v>
      </c>
      <c r="G63" s="18">
        <f t="shared" si="6"/>
        <v>139.49562</v>
      </c>
      <c r="H63" s="8" t="s">
        <v>69</v>
      </c>
      <c r="I63" s="11">
        <v>11624.635</v>
      </c>
      <c r="J63" s="23">
        <v>0.012</v>
      </c>
    </row>
    <row r="64" s="1" customFormat="1" ht="25" customHeight="1" spans="1:10">
      <c r="A64" s="8">
        <v>16</v>
      </c>
      <c r="B64" s="8" t="s">
        <v>84</v>
      </c>
      <c r="C64" s="22"/>
      <c r="D64" s="17"/>
      <c r="E64" s="17"/>
      <c r="F64" s="11">
        <f t="shared" si="5"/>
        <v>22.0868065</v>
      </c>
      <c r="G64" s="18">
        <f t="shared" si="6"/>
        <v>22.0868065</v>
      </c>
      <c r="H64" s="8" t="s">
        <v>69</v>
      </c>
      <c r="I64" s="11">
        <v>11624.635</v>
      </c>
      <c r="J64" s="23">
        <v>0.0019</v>
      </c>
    </row>
    <row r="65" s="1" customFormat="1" ht="25" customHeight="1" spans="1:10">
      <c r="A65" s="8">
        <v>17</v>
      </c>
      <c r="B65" s="8" t="s">
        <v>85</v>
      </c>
      <c r="C65" s="22"/>
      <c r="D65" s="17"/>
      <c r="E65" s="17"/>
      <c r="F65" s="11">
        <f t="shared" si="5"/>
        <v>81.372445</v>
      </c>
      <c r="G65" s="18">
        <f t="shared" si="6"/>
        <v>81.372445</v>
      </c>
      <c r="H65" s="8" t="s">
        <v>69</v>
      </c>
      <c r="I65" s="11">
        <v>11624.635</v>
      </c>
      <c r="J65" s="23">
        <v>0.007</v>
      </c>
    </row>
    <row r="66" s="1" customFormat="1" ht="25" customHeight="1" spans="1:10">
      <c r="A66" s="8">
        <v>18</v>
      </c>
      <c r="B66" s="8" t="s">
        <v>107</v>
      </c>
      <c r="C66" s="22"/>
      <c r="D66" s="17"/>
      <c r="E66" s="17"/>
      <c r="F66" s="11">
        <f t="shared" si="5"/>
        <v>1382.1691015</v>
      </c>
      <c r="G66" s="18">
        <f>SUM(G49:G65)</f>
        <v>1382.1691015</v>
      </c>
      <c r="H66" s="8" t="s">
        <v>69</v>
      </c>
      <c r="I66" s="11"/>
      <c r="J66" s="17"/>
    </row>
    <row r="67" s="1" customFormat="1" ht="25" customHeight="1" spans="1:10">
      <c r="A67" s="15" t="s">
        <v>108</v>
      </c>
      <c r="B67" s="15" t="s">
        <v>87</v>
      </c>
      <c r="C67" s="22"/>
      <c r="D67" s="17"/>
      <c r="E67" s="17"/>
      <c r="F67" s="13">
        <f t="shared" si="5"/>
        <v>929.9708</v>
      </c>
      <c r="G67" s="14">
        <f t="shared" si="6"/>
        <v>929.9708</v>
      </c>
      <c r="H67" s="8" t="s">
        <v>69</v>
      </c>
      <c r="I67" s="11">
        <f>G5</f>
        <v>11624.635</v>
      </c>
      <c r="J67" s="24">
        <v>0.08</v>
      </c>
    </row>
    <row r="68" s="1" customFormat="1" ht="25" customHeight="1" spans="1:10">
      <c r="A68" s="15" t="s">
        <v>109</v>
      </c>
      <c r="B68" s="15" t="s">
        <v>89</v>
      </c>
      <c r="C68" s="13"/>
      <c r="D68" s="15"/>
      <c r="E68" s="15"/>
      <c r="F68" s="15"/>
      <c r="G68" s="14">
        <f>G5+G48+G67</f>
        <v>13070.8558</v>
      </c>
      <c r="H68" s="15" t="s">
        <v>69</v>
      </c>
      <c r="I68" s="16"/>
      <c r="J68" s="25"/>
    </row>
    <row r="73" spans="7:7">
      <c r="G73" s="3">
        <v>13541.5</v>
      </c>
    </row>
  </sheetData>
  <mergeCells count="6">
    <mergeCell ref="A1:J1"/>
    <mergeCell ref="A2:J2"/>
    <mergeCell ref="C3:G3"/>
    <mergeCell ref="H3:J3"/>
    <mergeCell ref="A3:A4"/>
    <mergeCell ref="B3:B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2022-01-20T08:02:00Z</dcterms:created>
  <dcterms:modified xsi:type="dcterms:W3CDTF">2022-01-21T08:50:30Z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46F09CA56F7342C7B9AD3B986E5FAB04</vt:lpwstr>
  </property>
  <property fmtid="{D5CDD505-2E9C-101B-9397-08002B2CF9AE}" pid="3" name="KSOProductBuildVer">
    <vt:lpwstr>2052-11.1.0.10938</vt:lpwstr>
  </property>
</Properties>
</file>